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0730" windowHeight="11760"/>
  </bookViews>
  <sheets>
    <sheet name="lan 2" sheetId="2" r:id="rId1"/>
    <sheet name="Sheet3" sheetId="3" r:id="rId2"/>
    <sheet name="bs" sheetId="4" r:id="rId3"/>
  </sheets>
  <calcPr calcId="144525"/>
</workbook>
</file>

<file path=xl/calcChain.xml><?xml version="1.0" encoding="utf-8"?>
<calcChain xmlns="http://schemas.openxmlformats.org/spreadsheetml/2006/main">
  <c r="G40" i="2" l="1"/>
  <c r="G41" i="2"/>
  <c r="G42" i="2"/>
  <c r="G43" i="2"/>
  <c r="G44" i="2"/>
  <c r="G45" i="2"/>
  <c r="G46" i="2"/>
  <c r="G47" i="2"/>
  <c r="G48" i="2"/>
  <c r="G49" i="2"/>
  <c r="G50" i="2"/>
  <c r="G51" i="2"/>
  <c r="G39" i="2"/>
  <c r="I23" i="2" l="1"/>
  <c r="I24" i="2"/>
  <c r="I25" i="2"/>
  <c r="I26" i="2"/>
  <c r="I27" i="2"/>
  <c r="I28" i="2"/>
  <c r="I29" i="2"/>
  <c r="I30" i="2"/>
  <c r="I31" i="2"/>
  <c r="I32" i="2"/>
  <c r="I33" i="2"/>
  <c r="I34" i="2"/>
  <c r="I22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H52" i="2"/>
  <c r="I52" i="2" s="1"/>
  <c r="D54" i="2"/>
  <c r="J6" i="2"/>
  <c r="J7" i="2"/>
  <c r="J8" i="2"/>
  <c r="J9" i="2"/>
  <c r="J10" i="2"/>
  <c r="J11" i="2"/>
  <c r="J12" i="2"/>
  <c r="J13" i="2"/>
  <c r="J14" i="2"/>
  <c r="J15" i="2"/>
  <c r="J16" i="2"/>
  <c r="J17" i="2"/>
  <c r="J5" i="2"/>
  <c r="I6" i="2"/>
  <c r="I7" i="2"/>
  <c r="I8" i="2"/>
  <c r="I9" i="2"/>
  <c r="I10" i="2"/>
  <c r="I11" i="2"/>
  <c r="I12" i="2"/>
  <c r="I13" i="2"/>
  <c r="I14" i="2"/>
  <c r="I15" i="2"/>
  <c r="I16" i="2"/>
  <c r="I17" i="2"/>
  <c r="I5" i="2"/>
  <c r="J40" i="2"/>
  <c r="J41" i="2"/>
  <c r="J42" i="2"/>
  <c r="J43" i="2"/>
  <c r="J44" i="2"/>
  <c r="J45" i="2"/>
  <c r="J46" i="2"/>
  <c r="J47" i="2"/>
  <c r="J48" i="2"/>
  <c r="J49" i="2"/>
  <c r="J50" i="2"/>
  <c r="J51" i="2"/>
  <c r="J39" i="2"/>
  <c r="J23" i="2"/>
  <c r="J24" i="2"/>
  <c r="J25" i="2"/>
  <c r="J26" i="2"/>
  <c r="J27" i="2"/>
  <c r="J28" i="2"/>
  <c r="J29" i="2"/>
  <c r="J30" i="2"/>
  <c r="J31" i="2"/>
  <c r="J32" i="2"/>
  <c r="J33" i="2"/>
  <c r="J34" i="2"/>
  <c r="J22" i="2"/>
  <c r="G23" i="2"/>
  <c r="G24" i="2"/>
  <c r="G25" i="2"/>
  <c r="G26" i="2"/>
  <c r="G27" i="2"/>
  <c r="G28" i="2"/>
  <c r="G29" i="2"/>
  <c r="G30" i="2"/>
  <c r="G31" i="2"/>
  <c r="G32" i="2"/>
  <c r="G33" i="2"/>
  <c r="G34" i="2"/>
  <c r="G22" i="2"/>
  <c r="H18" i="2"/>
  <c r="I18" i="2" s="1"/>
  <c r="J18" i="2" l="1"/>
  <c r="J35" i="2"/>
  <c r="J52" i="2"/>
  <c r="D35" i="2"/>
  <c r="J19" i="2" l="1"/>
  <c r="J54" i="2"/>
  <c r="I55" i="2" s="1"/>
  <c r="J67" i="4"/>
  <c r="H66" i="4"/>
  <c r="F65" i="4"/>
  <c r="F64" i="4"/>
  <c r="F63" i="4"/>
  <c r="E62" i="4"/>
  <c r="I60" i="4"/>
  <c r="J51" i="4"/>
  <c r="H49" i="4"/>
  <c r="E49" i="4"/>
  <c r="D49" i="4"/>
  <c r="C49" i="4"/>
  <c r="B49" i="4"/>
  <c r="G48" i="4"/>
  <c r="I48" i="4" s="1"/>
  <c r="F48" i="4"/>
  <c r="J48" i="4" s="1"/>
  <c r="G47" i="4"/>
  <c r="I47" i="4" s="1"/>
  <c r="F47" i="4"/>
  <c r="J47" i="4" s="1"/>
  <c r="J46" i="4"/>
  <c r="G46" i="4"/>
  <c r="I46" i="4" s="1"/>
  <c r="F46" i="4"/>
  <c r="J45" i="4"/>
  <c r="G45" i="4"/>
  <c r="I45" i="4" s="1"/>
  <c r="F45" i="4"/>
  <c r="G44" i="4"/>
  <c r="I44" i="4" s="1"/>
  <c r="F44" i="4"/>
  <c r="J44" i="4" s="1"/>
  <c r="G43" i="4"/>
  <c r="I43" i="4" s="1"/>
  <c r="F43" i="4"/>
  <c r="J43" i="4" s="1"/>
  <c r="J42" i="4"/>
  <c r="G42" i="4"/>
  <c r="I42" i="4" s="1"/>
  <c r="F42" i="4"/>
  <c r="J41" i="4"/>
  <c r="G41" i="4"/>
  <c r="I41" i="4" s="1"/>
  <c r="F41" i="4"/>
  <c r="G40" i="4"/>
  <c r="I40" i="4" s="1"/>
  <c r="F40" i="4"/>
  <c r="J40" i="4" s="1"/>
  <c r="G39" i="4"/>
  <c r="I39" i="4" s="1"/>
  <c r="F39" i="4"/>
  <c r="J39" i="4" s="1"/>
  <c r="H35" i="4"/>
  <c r="E35" i="4"/>
  <c r="F35" i="4" s="1"/>
  <c r="C35" i="4"/>
  <c r="B35" i="4"/>
  <c r="C36" i="4" s="1"/>
  <c r="G34" i="4"/>
  <c r="I34" i="4" s="1"/>
  <c r="F34" i="4"/>
  <c r="J34" i="4" s="1"/>
  <c r="G33" i="4"/>
  <c r="I33" i="4" s="1"/>
  <c r="F33" i="4"/>
  <c r="J33" i="4" s="1"/>
  <c r="G32" i="4"/>
  <c r="I32" i="4" s="1"/>
  <c r="F32" i="4"/>
  <c r="J32" i="4" s="1"/>
  <c r="G31" i="4"/>
  <c r="I31" i="4" s="1"/>
  <c r="F31" i="4"/>
  <c r="J31" i="4" s="1"/>
  <c r="G30" i="4"/>
  <c r="I30" i="4" s="1"/>
  <c r="F30" i="4"/>
  <c r="J30" i="4" s="1"/>
  <c r="G29" i="4"/>
  <c r="I29" i="4" s="1"/>
  <c r="F29" i="4"/>
  <c r="J29" i="4" s="1"/>
  <c r="G28" i="4"/>
  <c r="I28" i="4" s="1"/>
  <c r="F28" i="4"/>
  <c r="J28" i="4" s="1"/>
  <c r="G27" i="4"/>
  <c r="I27" i="4" s="1"/>
  <c r="F27" i="4"/>
  <c r="J27" i="4" s="1"/>
  <c r="G26" i="4"/>
  <c r="I26" i="4" s="1"/>
  <c r="F26" i="4"/>
  <c r="J26" i="4" s="1"/>
  <c r="G25" i="4"/>
  <c r="I25" i="4" s="1"/>
  <c r="F25" i="4"/>
  <c r="J25" i="4" s="1"/>
  <c r="G24" i="4"/>
  <c r="I24" i="4" s="1"/>
  <c r="F24" i="4"/>
  <c r="J24" i="4" s="1"/>
  <c r="G23" i="4"/>
  <c r="I23" i="4" s="1"/>
  <c r="F23" i="4"/>
  <c r="J23" i="4" s="1"/>
  <c r="G22" i="4"/>
  <c r="I22" i="4" s="1"/>
  <c r="F22" i="4"/>
  <c r="J22" i="4" s="1"/>
  <c r="H18" i="4"/>
  <c r="G18" i="4"/>
  <c r="J19" i="4" s="1"/>
  <c r="C18" i="4"/>
  <c r="B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F49" i="4" l="1"/>
  <c r="H52" i="4" s="1"/>
  <c r="I52" i="4" s="1"/>
  <c r="G49" i="4"/>
  <c r="I49" i="4" s="1"/>
  <c r="I18" i="4"/>
  <c r="B50" i="4"/>
  <c r="B19" i="4"/>
  <c r="G35" i="4"/>
  <c r="I35" i="4" s="1"/>
  <c r="J35" i="4"/>
  <c r="J36" i="4" s="1"/>
  <c r="J49" i="4"/>
  <c r="J50" i="4" s="1"/>
  <c r="E52" i="2" l="1"/>
  <c r="E35" i="2"/>
  <c r="D52" i="2"/>
  <c r="C52" i="2"/>
  <c r="B52" i="2"/>
  <c r="H35" i="2"/>
  <c r="C35" i="2"/>
  <c r="B35" i="2"/>
  <c r="C18" i="2"/>
  <c r="B18" i="2"/>
  <c r="I35" i="2" l="1"/>
  <c r="H55" i="2"/>
  <c r="D55" i="2"/>
  <c r="B53" i="2"/>
  <c r="J53" i="2"/>
  <c r="B19" i="2"/>
  <c r="C36" i="2"/>
  <c r="J36" i="2"/>
  <c r="G35" i="2"/>
</calcChain>
</file>

<file path=xl/sharedStrings.xml><?xml version="1.0" encoding="utf-8"?>
<sst xmlns="http://schemas.openxmlformats.org/spreadsheetml/2006/main" count="190" uniqueCount="90">
  <si>
    <t>KHỐI 10</t>
  </si>
  <si>
    <t>SĨ SỐ</t>
  </si>
  <si>
    <t>ĐỦ Đ/K CẦN</t>
  </si>
  <si>
    <t>TỔNG</t>
  </si>
  <si>
    <t>%</t>
  </si>
  <si>
    <t>KHỐI 11</t>
  </si>
  <si>
    <t>KHỐI 12</t>
  </si>
  <si>
    <t>Số suất học bổng đội tuyển :</t>
  </si>
  <si>
    <t>Số suất học bổng HSG :</t>
  </si>
  <si>
    <t xml:space="preserve">TỔNG SỐ CHỈ TIÊU HỌC BỔNG TOÀN TRƯỜNG: </t>
  </si>
  <si>
    <t>CHỈ TIÊU HỌC BỔNG THƯỜNG</t>
  </si>
  <si>
    <t>10 ANH 1</t>
  </si>
  <si>
    <t>10 ANH 2</t>
  </si>
  <si>
    <t>10 ĐỊA</t>
  </si>
  <si>
    <t>10 HÓA</t>
  </si>
  <si>
    <t>10 LÝ</t>
  </si>
  <si>
    <t>10 PHÁP</t>
  </si>
  <si>
    <t>10 SINH</t>
  </si>
  <si>
    <t>10 SỬ</t>
  </si>
  <si>
    <t>10 TIN</t>
  </si>
  <si>
    <t>10 TOÁN 1</t>
  </si>
  <si>
    <t>10 TOÁN 2</t>
  </si>
  <si>
    <t>10 VĂN 1</t>
  </si>
  <si>
    <t>10 VĂN 2</t>
  </si>
  <si>
    <t>11 ANH 1</t>
  </si>
  <si>
    <t>11 ANH 2</t>
  </si>
  <si>
    <t>11 ĐỊA</t>
  </si>
  <si>
    <t>11 HÓA</t>
  </si>
  <si>
    <t>11 LÝ</t>
  </si>
  <si>
    <t>11 PHÁP</t>
  </si>
  <si>
    <t>11 SINH</t>
  </si>
  <si>
    <t>11 SỬ</t>
  </si>
  <si>
    <t>11 TIN</t>
  </si>
  <si>
    <t>11 TOÁN 1</t>
  </si>
  <si>
    <t>11 TOÁN 2</t>
  </si>
  <si>
    <t>11 VĂN 1</t>
  </si>
  <si>
    <t>11 VĂN 2</t>
  </si>
  <si>
    <t>12 ANH</t>
  </si>
  <si>
    <t>12 Địa</t>
  </si>
  <si>
    <t>12 HÓA</t>
  </si>
  <si>
    <t>12 LÝ</t>
  </si>
  <si>
    <t>12 PHÁP</t>
  </si>
  <si>
    <t>12 SINH</t>
  </si>
  <si>
    <t>12 SỬ</t>
  </si>
  <si>
    <t>12 TIN</t>
  </si>
  <si>
    <t>12 TOÁN</t>
  </si>
  <si>
    <t>12 VĂN</t>
  </si>
  <si>
    <t>5 (4 QG+1 KHKT)</t>
  </si>
  <si>
    <t>5 (4QG+1KHKT)</t>
  </si>
  <si>
    <t>1 (KHKT)</t>
  </si>
  <si>
    <t>CHỈ TIÊU HỌC BỔNG HỌC KỲ I NĂM HỌC 2018-2019</t>
  </si>
  <si>
    <t>Sĩ số xét HB thường</t>
  </si>
  <si>
    <t>SỐ LƯỢNG</t>
  </si>
  <si>
    <t>23 (1 HB cao+ 22 BH thường)</t>
  </si>
  <si>
    <t>(94 HB cao+ 626 BH thường)</t>
  </si>
  <si>
    <t>TRƯỜNG THPT CHUYÊN LƯƠNG VĂN TỤY</t>
  </si>
  <si>
    <t>HIỆU TRƯỞNG</t>
  </si>
  <si>
    <t>* Tổng số học sinh đạt học bổng thường: 626</t>
  </si>
  <si>
    <t>* Sĩ số học sinh chuyên để xét % học bổng thường: 1086</t>
  </si>
  <si>
    <t>Ghi chú:</t>
  </si>
  <si>
    <t xml:space="preserve"> * Tổng số HS chuyên: 1180</t>
  </si>
  <si>
    <t>* Tổng số học sinh đạt học bổng cao: 94</t>
  </si>
  <si>
    <t>HS đạt HSG cấp tỉnh trở lên</t>
  </si>
  <si>
    <t>17 (1 HB CAO+ 16 BH THƯỜNG)</t>
  </si>
  <si>
    <t>242 (2 HB cao+ 240 HB thường)</t>
  </si>
  <si>
    <t>Số hs đạt giải cấp tỉnh đạt HB thường</t>
  </si>
  <si>
    <t>Ninh bình, ngày 3 tháng 1 năm 2019</t>
  </si>
  <si>
    <t>KHỐI 10 LẤY HẾT ĐỦ Đ/K CẦN</t>
  </si>
  <si>
    <t>KHỐI 11, 12 TÔ ĐỎ LẤY HẾT ĐỦ Đ/K CẦN</t>
  </si>
  <si>
    <t>SỐ HS ĐẠT HỌC BỔNG CAO</t>
  </si>
  <si>
    <t>TỔNG SỐ HS ĐẠT HỌC BỔNG</t>
  </si>
  <si>
    <t>* Tỷ lệ % xét học bổng thường (bằng số học bổng thường/số HS chuyên xét HB thường):</t>
  </si>
  <si>
    <t>&lt; 57,64</t>
  </si>
  <si>
    <t>* Số HB thường của K10: 240</t>
  </si>
  <si>
    <t>* Tỷ lệ HS K10 đạt HB thường (240/424) là:</t>
  </si>
  <si>
    <t>* Số HB thường của K11 và Khối 12 (=626-240):</t>
  </si>
  <si>
    <t>* Sĩ số HS chuyên của K11+K12 tham gia xét HB thường(=1086-424-65-89) là:</t>
  </si>
  <si>
    <t>* Tỷ lệ % xét học bổng thường của K11 và K12 (bằng số học bổng thường còn lại/số HS chuyên xét HB thường còn lại):</t>
  </si>
  <si>
    <t>Đinh Văn Khâm</t>
  </si>
  <si>
    <t>* Số HB thường còn lại của 2 khối 11+12 là (386-154):</t>
  </si>
  <si>
    <t xml:space="preserve">* Tổng số HS K11 và 12 đạt giải tỉnh được nhận HB thường là(65+89): </t>
  </si>
  <si>
    <t>CHỈ TIÊU HỌC BỔNG HỌC KỲ I NĂM HỌC 2019-2020</t>
  </si>
  <si>
    <t>12 ANH 1</t>
  </si>
  <si>
    <t>12 ANH 2</t>
  </si>
  <si>
    <t>12 TOÁN 1</t>
  </si>
  <si>
    <t>12 TOÁN 2</t>
  </si>
  <si>
    <t>12 VĂN 1</t>
  </si>
  <si>
    <t>12 VĂN 2</t>
  </si>
  <si>
    <t>(845=87 HB cao+ 758 BH thường)</t>
  </si>
  <si>
    <t>Ninh bình, ngày 15 tháng 1 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</si>
</sst>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2"/>
      <color indexed="8"/>
      <name val="Calibri"/>
      <family val="2"/>
      <charset val="163"/>
    </font>
    <font>
      <b/>
      <sz val="11"/>
      <color indexed="8"/>
      <name val="Calibri"/>
      <family val="2"/>
      <charset val="163"/>
    </font>
    <font>
      <b/>
      <sz val="11"/>
      <color indexed="8"/>
      <name val="Calibri"/>
      <family val="2"/>
    </font>
    <font>
      <b/>
      <sz val="11"/>
      <color indexed="8"/>
      <name val="Times New Roman"/>
      <family val="1"/>
      <charset val="163"/>
      <scheme val="major"/>
    </font>
    <font>
      <b/>
      <i/>
      <sz val="11"/>
      <color indexed="8"/>
      <name val="Calibri"/>
      <family val="2"/>
      <charset val="163"/>
    </font>
    <font>
      <b/>
      <sz val="18"/>
      <color indexed="8"/>
      <name val="Calibri"/>
      <family val="2"/>
      <charset val="163"/>
    </font>
    <font>
      <b/>
      <sz val="11"/>
      <color theme="1"/>
      <name val="Arial"/>
      <family val="2"/>
      <charset val="163"/>
      <scheme val="minor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trike/>
      <sz val="11"/>
      <color indexed="8"/>
      <name val="Calibri"/>
      <family val="2"/>
    </font>
    <font>
      <sz val="10"/>
      <color indexed="8"/>
      <name val="Times New Roman"/>
      <family val="1"/>
    </font>
    <font>
      <b/>
      <u/>
      <sz val="11"/>
      <color theme="1"/>
      <name val="Arial"/>
      <family val="2"/>
      <charset val="163"/>
      <scheme val="minor"/>
    </font>
    <font>
      <b/>
      <sz val="14"/>
      <color indexed="8"/>
      <name val="Times New Roman"/>
      <family val="1"/>
      <charset val="163"/>
      <scheme val="major"/>
    </font>
    <font>
      <b/>
      <i/>
      <sz val="11"/>
      <color theme="1"/>
      <name val="Times New Roman"/>
      <family val="1"/>
      <charset val="163"/>
      <scheme val="major"/>
    </font>
    <font>
      <b/>
      <i/>
      <sz val="11"/>
      <color theme="1"/>
      <name val="Arial"/>
      <family val="2"/>
      <charset val="163"/>
      <scheme val="minor"/>
    </font>
    <font>
      <b/>
      <sz val="11"/>
      <color theme="1"/>
      <name val="Calibri"/>
      <family val="2"/>
      <charset val="163"/>
    </font>
    <font>
      <sz val="11"/>
      <name val="Times New Roman"/>
      <family val="1"/>
    </font>
    <font>
      <sz val="11"/>
      <name val="Arial"/>
      <family val="2"/>
      <charset val="163"/>
      <scheme val="minor"/>
    </font>
    <font>
      <sz val="9"/>
      <name val="Arial"/>
      <family val="2"/>
      <charset val="163"/>
      <scheme val="minor"/>
    </font>
    <font>
      <u/>
      <sz val="11"/>
      <color rgb="FFFF0000"/>
      <name val="Times New Roman"/>
      <family val="1"/>
    </font>
    <font>
      <u/>
      <sz val="11"/>
      <color rgb="FFFF0000"/>
      <name val="Arial"/>
      <family val="2"/>
      <charset val="163"/>
      <scheme val="minor"/>
    </font>
    <font>
      <u/>
      <sz val="10"/>
      <color rgb="FFFF0000"/>
      <name val="Arial"/>
      <family val="2"/>
      <charset val="163"/>
      <scheme val="minor"/>
    </font>
    <font>
      <b/>
      <sz val="9"/>
      <color theme="1"/>
      <name val="Arial"/>
      <family val="2"/>
      <charset val="163"/>
      <scheme val="minor"/>
    </font>
    <font>
      <sz val="12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Arial"/>
      <family val="2"/>
      <charset val="163"/>
      <scheme val="minor"/>
    </font>
    <font>
      <sz val="12"/>
      <color rgb="FFC00000"/>
      <name val="Times New Roman"/>
      <family val="1"/>
    </font>
    <font>
      <sz val="11"/>
      <color rgb="FFC00000"/>
      <name val="Arial"/>
      <family val="2"/>
      <charset val="163"/>
      <scheme val="minor"/>
    </font>
    <font>
      <u/>
      <sz val="11"/>
      <color rgb="FFC00000"/>
      <name val="Arial"/>
      <family val="2"/>
      <charset val="163"/>
      <scheme val="minor"/>
    </font>
    <font>
      <sz val="12"/>
      <color rgb="FFFF0000"/>
      <name val="Times New Roman"/>
      <family val="1"/>
    </font>
    <font>
      <b/>
      <sz val="11"/>
      <name val="Calibri"/>
      <family val="2"/>
      <charset val="163"/>
    </font>
    <font>
      <b/>
      <sz val="11"/>
      <name val="Arial"/>
      <family val="2"/>
      <charset val="163"/>
      <scheme val="minor"/>
    </font>
    <font>
      <sz val="10"/>
      <name val="Arial"/>
      <family val="2"/>
      <charset val="163"/>
      <scheme val="minor"/>
    </font>
    <font>
      <b/>
      <sz val="11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40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4" applyNumberFormat="0" applyAlignment="0" applyProtection="0"/>
    <xf numFmtId="0" fontId="14" fillId="21" borderId="5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4" applyNumberFormat="0" applyAlignment="0" applyProtection="0"/>
    <xf numFmtId="0" fontId="21" fillId="0" borderId="9" applyNumberFormat="0" applyFill="0" applyAlignment="0" applyProtection="0"/>
    <xf numFmtId="0" fontId="22" fillId="22" borderId="0" applyNumberFormat="0" applyBorder="0" applyAlignment="0" applyProtection="0"/>
    <xf numFmtId="0" fontId="9" fillId="23" borderId="10" applyNumberFormat="0" applyFont="0" applyAlignment="0" applyProtection="0"/>
    <xf numFmtId="0" fontId="23" fillId="20" borderId="11" applyNumberFormat="0" applyAlignment="0" applyProtection="0"/>
    <xf numFmtId="0" fontId="24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5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3" fillId="0" borderId="1" xfId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9" fontId="0" fillId="0" borderId="1" xfId="1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9" fontId="26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4" borderId="1" xfId="0" applyFill="1" applyBorder="1" applyAlignment="1">
      <alignment horizontal="center"/>
    </xf>
    <xf numFmtId="0" fontId="3" fillId="24" borderId="1" xfId="0" applyFont="1" applyFill="1" applyBorder="1" applyAlignment="1">
      <alignment horizontal="center"/>
    </xf>
    <xf numFmtId="9" fontId="3" fillId="24" borderId="1" xfId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2" fillId="0" borderId="14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49" fontId="33" fillId="0" borderId="1" xfId="2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/>
    </xf>
    <xf numFmtId="9" fontId="34" fillId="0" borderId="1" xfId="1" applyFont="1" applyBorder="1" applyAlignment="1">
      <alignment horizontal="center"/>
    </xf>
    <xf numFmtId="0" fontId="34" fillId="0" borderId="0" xfId="0" applyFont="1"/>
    <xf numFmtId="0" fontId="35" fillId="0" borderId="1" xfId="0" applyFont="1" applyBorder="1" applyAlignment="1">
      <alignment horizontal="center"/>
    </xf>
    <xf numFmtId="49" fontId="36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/>
    </xf>
    <xf numFmtId="9" fontId="37" fillId="0" borderId="1" xfId="1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10" fontId="3" fillId="0" borderId="1" xfId="1" applyNumberFormat="1" applyFont="1" applyBorder="1" applyAlignment="1">
      <alignment horizontal="center"/>
    </xf>
    <xf numFmtId="0" fontId="3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0" fontId="30" fillId="0" borderId="0" xfId="1" applyNumberFormat="1" applyFont="1" applyAlignment="1">
      <alignment horizontal="center"/>
    </xf>
    <xf numFmtId="10" fontId="0" fillId="0" borderId="0" xfId="1" applyNumberFormat="1" applyFont="1" applyAlignment="1">
      <alignment horizontal="center"/>
    </xf>
    <xf numFmtId="10" fontId="0" fillId="0" borderId="0" xfId="1" applyNumberFormat="1" applyFont="1"/>
    <xf numFmtId="10" fontId="31" fillId="0" borderId="0" xfId="1" applyNumberFormat="1" applyFont="1" applyAlignment="1">
      <alignment horizontal="center"/>
    </xf>
    <xf numFmtId="0" fontId="39" fillId="0" borderId="0" xfId="0" applyFont="1" applyAlignment="1">
      <alignment horizontal="left"/>
    </xf>
    <xf numFmtId="10" fontId="0" fillId="0" borderId="1" xfId="1" applyNumberFormat="1" applyFont="1" applyBorder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49" fontId="40" fillId="0" borderId="15" xfId="0" applyNumberFormat="1" applyFont="1" applyBorder="1" applyAlignment="1">
      <alignment horizontal="center" vertical="center"/>
    </xf>
    <xf numFmtId="49" fontId="40" fillId="0" borderId="16" xfId="0" applyNumberFormat="1" applyFont="1" applyBorder="1" applyAlignment="1">
      <alignment horizontal="center" vertical="center"/>
    </xf>
    <xf numFmtId="49" fontId="40" fillId="0" borderId="14" xfId="0" applyNumberFormat="1" applyFont="1" applyBorder="1" applyAlignment="1">
      <alignment horizontal="center" vertical="center"/>
    </xf>
    <xf numFmtId="1" fontId="40" fillId="0" borderId="15" xfId="0" applyNumberFormat="1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/>
    </xf>
    <xf numFmtId="0" fontId="41" fillId="0" borderId="1" xfId="0" applyFont="1" applyBorder="1" applyAlignment="1">
      <alignment horizontal="center" vertical="center" wrapText="1"/>
    </xf>
    <xf numFmtId="49" fontId="43" fillId="0" borderId="16" xfId="0" applyNumberFormat="1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/>
    </xf>
    <xf numFmtId="0" fontId="44" fillId="0" borderId="0" xfId="0" applyFont="1"/>
    <xf numFmtId="0" fontId="45" fillId="0" borderId="1" xfId="0" applyFont="1" applyBorder="1" applyAlignment="1">
      <alignment horizontal="center"/>
    </xf>
    <xf numFmtId="49" fontId="43" fillId="0" borderId="14" xfId="0" applyNumberFormat="1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49" fontId="46" fillId="0" borderId="16" xfId="0" applyNumberFormat="1" applyFont="1" applyBorder="1" applyAlignment="1">
      <alignment horizontal="center" vertical="center"/>
    </xf>
    <xf numFmtId="0" fontId="46" fillId="0" borderId="16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/>
    </xf>
    <xf numFmtId="9" fontId="42" fillId="0" borderId="1" xfId="1" applyFont="1" applyBorder="1" applyAlignment="1">
      <alignment horizontal="center"/>
    </xf>
    <xf numFmtId="0" fontId="42" fillId="0" borderId="0" xfId="0" applyFont="1"/>
    <xf numFmtId="49" fontId="46" fillId="0" borderId="14" xfId="0" applyNumberFormat="1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/>
    </xf>
    <xf numFmtId="1" fontId="34" fillId="0" borderId="1" xfId="1" applyNumberFormat="1" applyFont="1" applyBorder="1" applyAlignment="1">
      <alignment horizontal="center"/>
    </xf>
    <xf numFmtId="1" fontId="34" fillId="0" borderId="1" xfId="0" applyNumberFormat="1" applyFont="1" applyBorder="1" applyAlignment="1">
      <alignment horizontal="center"/>
    </xf>
    <xf numFmtId="0" fontId="47" fillId="0" borderId="1" xfId="0" applyFont="1" applyBorder="1" applyAlignment="1">
      <alignment horizontal="center"/>
    </xf>
    <xf numFmtId="1" fontId="48" fillId="0" borderId="1" xfId="0" applyNumberFormat="1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1" fontId="47" fillId="0" borderId="1" xfId="0" applyNumberFormat="1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164" fontId="42" fillId="0" borderId="1" xfId="1" applyNumberFormat="1" applyFont="1" applyBorder="1" applyAlignment="1">
      <alignment horizontal="center"/>
    </xf>
    <xf numFmtId="0" fontId="50" fillId="0" borderId="1" xfId="0" applyFont="1" applyBorder="1" applyAlignment="1">
      <alignment horizontal="center" vertical="center" wrapText="1"/>
    </xf>
    <xf numFmtId="9" fontId="48" fillId="0" borderId="1" xfId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44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11"/>
    <cellStyle name="40% - Accent2 2" xfId="9"/>
    <cellStyle name="40% - Accent3 2" xfId="10"/>
    <cellStyle name="40% - Accent4 2" xfId="6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20"/>
    <cellStyle name="60% - Accent5 2" xfId="21"/>
    <cellStyle name="60% - Accent6 2" xfId="16"/>
    <cellStyle name="Accent1 2" xfId="17"/>
    <cellStyle name="Accent2 2" xfId="18"/>
    <cellStyle name="Accent3 2" xfId="19"/>
    <cellStyle name="Accent4 2" xfId="20"/>
    <cellStyle name="Accent5 2" xfId="21"/>
    <cellStyle name="Accent6 2" xfId="22"/>
    <cellStyle name="Bad 2" xfId="23"/>
    <cellStyle name="Calculation 2" xfId="24"/>
    <cellStyle name="Check Cell 2" xfId="25"/>
    <cellStyle name="Explanatory Text 2" xfId="26"/>
    <cellStyle name="Good 2" xfId="27"/>
    <cellStyle name="Heading 1 2" xfId="28"/>
    <cellStyle name="Heading 2 2" xfId="29"/>
    <cellStyle name="Heading 3 2" xfId="30"/>
    <cellStyle name="Heading 4 2" xfId="31"/>
    <cellStyle name="Input 2" xfId="32"/>
    <cellStyle name="Linked Cell 2" xfId="33"/>
    <cellStyle name="Neutral 2" xfId="34"/>
    <cellStyle name="Normal" xfId="0" builtinId="0"/>
    <cellStyle name="Normal 2" xfId="2"/>
    <cellStyle name="Note 2" xfId="35"/>
    <cellStyle name="Output 2" xfId="36"/>
    <cellStyle name="Percent" xfId="1" builtinId="5"/>
    <cellStyle name="Title 2" xfId="37"/>
    <cellStyle name="Total 2" xfId="38"/>
    <cellStyle name="Warning Text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view="pageLayout" topLeftCell="A18" zoomScaleNormal="100" workbookViewId="0">
      <selection activeCell="C57" sqref="C57"/>
    </sheetView>
  </sheetViews>
  <sheetFormatPr defaultRowHeight="14.25" x14ac:dyDescent="0.2"/>
  <cols>
    <col min="1" max="1" width="11.625" style="1" customWidth="1"/>
    <col min="2" max="2" width="7.375" style="1" customWidth="1"/>
    <col min="3" max="3" width="7" style="1" customWidth="1"/>
    <col min="4" max="4" width="13.625" style="1" customWidth="1"/>
    <col min="5" max="5" width="12.5" style="1" customWidth="1"/>
    <col min="6" max="6" width="12.375" style="1" customWidth="1"/>
    <col min="7" max="7" width="8.625" style="1" customWidth="1"/>
    <col min="8" max="8" width="8.875" style="1" customWidth="1"/>
    <col min="9" max="9" width="7.5" style="1" customWidth="1"/>
    <col min="10" max="10" width="29.875" style="1" customWidth="1"/>
    <col min="264" max="264" width="10.375" customWidth="1"/>
    <col min="265" max="265" width="19.75" customWidth="1"/>
    <col min="520" max="520" width="10.375" customWidth="1"/>
    <col min="521" max="521" width="19.75" customWidth="1"/>
    <col min="776" max="776" width="10.375" customWidth="1"/>
    <col min="777" max="777" width="19.75" customWidth="1"/>
    <col min="1032" max="1032" width="10.375" customWidth="1"/>
    <col min="1033" max="1033" width="19.75" customWidth="1"/>
    <col min="1288" max="1288" width="10.375" customWidth="1"/>
    <col min="1289" max="1289" width="19.75" customWidth="1"/>
    <col min="1544" max="1544" width="10.375" customWidth="1"/>
    <col min="1545" max="1545" width="19.75" customWidth="1"/>
    <col min="1800" max="1800" width="10.375" customWidth="1"/>
    <col min="1801" max="1801" width="19.75" customWidth="1"/>
    <col min="2056" max="2056" width="10.375" customWidth="1"/>
    <col min="2057" max="2057" width="19.75" customWidth="1"/>
    <col min="2312" max="2312" width="10.375" customWidth="1"/>
    <col min="2313" max="2313" width="19.75" customWidth="1"/>
    <col min="2568" max="2568" width="10.375" customWidth="1"/>
    <col min="2569" max="2569" width="19.75" customWidth="1"/>
    <col min="2824" max="2824" width="10.375" customWidth="1"/>
    <col min="2825" max="2825" width="19.75" customWidth="1"/>
    <col min="3080" max="3080" width="10.375" customWidth="1"/>
    <col min="3081" max="3081" width="19.75" customWidth="1"/>
    <col min="3336" max="3336" width="10.375" customWidth="1"/>
    <col min="3337" max="3337" width="19.75" customWidth="1"/>
    <col min="3592" max="3592" width="10.375" customWidth="1"/>
    <col min="3593" max="3593" width="19.75" customWidth="1"/>
    <col min="3848" max="3848" width="10.375" customWidth="1"/>
    <col min="3849" max="3849" width="19.75" customWidth="1"/>
    <col min="4104" max="4104" width="10.375" customWidth="1"/>
    <col min="4105" max="4105" width="19.75" customWidth="1"/>
    <col min="4360" max="4360" width="10.375" customWidth="1"/>
    <col min="4361" max="4361" width="19.75" customWidth="1"/>
    <col min="4616" max="4616" width="10.375" customWidth="1"/>
    <col min="4617" max="4617" width="19.75" customWidth="1"/>
    <col min="4872" max="4872" width="10.375" customWidth="1"/>
    <col min="4873" max="4873" width="19.75" customWidth="1"/>
    <col min="5128" max="5128" width="10.375" customWidth="1"/>
    <col min="5129" max="5129" width="19.75" customWidth="1"/>
    <col min="5384" max="5384" width="10.375" customWidth="1"/>
    <col min="5385" max="5385" width="19.75" customWidth="1"/>
    <col min="5640" max="5640" width="10.375" customWidth="1"/>
    <col min="5641" max="5641" width="19.75" customWidth="1"/>
    <col min="5896" max="5896" width="10.375" customWidth="1"/>
    <col min="5897" max="5897" width="19.75" customWidth="1"/>
    <col min="6152" max="6152" width="10.375" customWidth="1"/>
    <col min="6153" max="6153" width="19.75" customWidth="1"/>
    <col min="6408" max="6408" width="10.375" customWidth="1"/>
    <col min="6409" max="6409" width="19.75" customWidth="1"/>
    <col min="6664" max="6664" width="10.375" customWidth="1"/>
    <col min="6665" max="6665" width="19.75" customWidth="1"/>
    <col min="6920" max="6920" width="10.375" customWidth="1"/>
    <col min="6921" max="6921" width="19.75" customWidth="1"/>
    <col min="7176" max="7176" width="10.375" customWidth="1"/>
    <col min="7177" max="7177" width="19.75" customWidth="1"/>
    <col min="7432" max="7432" width="10.375" customWidth="1"/>
    <col min="7433" max="7433" width="19.75" customWidth="1"/>
    <col min="7688" max="7688" width="10.375" customWidth="1"/>
    <col min="7689" max="7689" width="19.75" customWidth="1"/>
    <col min="7944" max="7944" width="10.375" customWidth="1"/>
    <col min="7945" max="7945" width="19.75" customWidth="1"/>
    <col min="8200" max="8200" width="10.375" customWidth="1"/>
    <col min="8201" max="8201" width="19.75" customWidth="1"/>
    <col min="8456" max="8456" width="10.375" customWidth="1"/>
    <col min="8457" max="8457" width="19.75" customWidth="1"/>
    <col min="8712" max="8712" width="10.375" customWidth="1"/>
    <col min="8713" max="8713" width="19.75" customWidth="1"/>
    <col min="8968" max="8968" width="10.375" customWidth="1"/>
    <col min="8969" max="8969" width="19.75" customWidth="1"/>
    <col min="9224" max="9224" width="10.375" customWidth="1"/>
    <col min="9225" max="9225" width="19.75" customWidth="1"/>
    <col min="9480" max="9480" width="10.375" customWidth="1"/>
    <col min="9481" max="9481" width="19.75" customWidth="1"/>
    <col min="9736" max="9736" width="10.375" customWidth="1"/>
    <col min="9737" max="9737" width="19.75" customWidth="1"/>
    <col min="9992" max="9992" width="10.375" customWidth="1"/>
    <col min="9993" max="9993" width="19.75" customWidth="1"/>
    <col min="10248" max="10248" width="10.375" customWidth="1"/>
    <col min="10249" max="10249" width="19.75" customWidth="1"/>
    <col min="10504" max="10504" width="10.375" customWidth="1"/>
    <col min="10505" max="10505" width="19.75" customWidth="1"/>
    <col min="10760" max="10760" width="10.375" customWidth="1"/>
    <col min="10761" max="10761" width="19.75" customWidth="1"/>
    <col min="11016" max="11016" width="10.375" customWidth="1"/>
    <col min="11017" max="11017" width="19.75" customWidth="1"/>
    <col min="11272" max="11272" width="10.375" customWidth="1"/>
    <col min="11273" max="11273" width="19.75" customWidth="1"/>
    <col min="11528" max="11528" width="10.375" customWidth="1"/>
    <col min="11529" max="11529" width="19.75" customWidth="1"/>
    <col min="11784" max="11784" width="10.375" customWidth="1"/>
    <col min="11785" max="11785" width="19.75" customWidth="1"/>
    <col min="12040" max="12040" width="10.375" customWidth="1"/>
    <col min="12041" max="12041" width="19.75" customWidth="1"/>
    <col min="12296" max="12296" width="10.375" customWidth="1"/>
    <col min="12297" max="12297" width="19.75" customWidth="1"/>
    <col min="12552" max="12552" width="10.375" customWidth="1"/>
    <col min="12553" max="12553" width="19.75" customWidth="1"/>
    <col min="12808" max="12808" width="10.375" customWidth="1"/>
    <col min="12809" max="12809" width="19.75" customWidth="1"/>
    <col min="13064" max="13064" width="10.375" customWidth="1"/>
    <col min="13065" max="13065" width="19.75" customWidth="1"/>
    <col min="13320" max="13320" width="10.375" customWidth="1"/>
    <col min="13321" max="13321" width="19.75" customWidth="1"/>
    <col min="13576" max="13576" width="10.375" customWidth="1"/>
    <col min="13577" max="13577" width="19.75" customWidth="1"/>
    <col min="13832" max="13832" width="10.375" customWidth="1"/>
    <col min="13833" max="13833" width="19.75" customWidth="1"/>
    <col min="14088" max="14088" width="10.375" customWidth="1"/>
    <col min="14089" max="14089" width="19.75" customWidth="1"/>
    <col min="14344" max="14344" width="10.375" customWidth="1"/>
    <col min="14345" max="14345" width="19.75" customWidth="1"/>
    <col min="14600" max="14600" width="10.375" customWidth="1"/>
    <col min="14601" max="14601" width="19.75" customWidth="1"/>
    <col min="14856" max="14856" width="10.375" customWidth="1"/>
    <col min="14857" max="14857" width="19.75" customWidth="1"/>
    <col min="15112" max="15112" width="10.375" customWidth="1"/>
    <col min="15113" max="15113" width="19.75" customWidth="1"/>
    <col min="15368" max="15368" width="10.375" customWidth="1"/>
    <col min="15369" max="15369" width="19.75" customWidth="1"/>
    <col min="15624" max="15624" width="10.375" customWidth="1"/>
    <col min="15625" max="15625" width="19.75" customWidth="1"/>
    <col min="15880" max="15880" width="10.375" customWidth="1"/>
    <col min="15881" max="15881" width="19.75" customWidth="1"/>
    <col min="16136" max="16136" width="10.375" customWidth="1"/>
    <col min="16137" max="16137" width="19.75" customWidth="1"/>
  </cols>
  <sheetData>
    <row r="1" spans="1:10" ht="15" x14ac:dyDescent="0.25">
      <c r="A1" s="13" t="s">
        <v>55</v>
      </c>
    </row>
    <row r="2" spans="1:10" ht="18.75" x14ac:dyDescent="0.3">
      <c r="A2" s="99" t="s">
        <v>81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s="17" customFormat="1" ht="30" customHeight="1" x14ac:dyDescent="0.2">
      <c r="A3" s="100" t="s">
        <v>0</v>
      </c>
      <c r="B3" s="101" t="s">
        <v>1</v>
      </c>
      <c r="C3" s="102" t="s">
        <v>2</v>
      </c>
      <c r="D3" s="102" t="s">
        <v>69</v>
      </c>
      <c r="E3" s="94" t="s">
        <v>62</v>
      </c>
      <c r="F3" s="94" t="s">
        <v>65</v>
      </c>
      <c r="G3" s="102" t="s">
        <v>51</v>
      </c>
      <c r="H3" s="102" t="s">
        <v>10</v>
      </c>
      <c r="I3" s="102"/>
      <c r="J3" s="103" t="s">
        <v>70</v>
      </c>
    </row>
    <row r="4" spans="1:10" s="17" customFormat="1" ht="29.25" customHeight="1" thickBot="1" x14ac:dyDescent="0.25">
      <c r="A4" s="100"/>
      <c r="B4" s="101"/>
      <c r="C4" s="102"/>
      <c r="D4" s="102"/>
      <c r="E4" s="95"/>
      <c r="F4" s="95"/>
      <c r="G4" s="102"/>
      <c r="H4" s="26" t="s">
        <v>52</v>
      </c>
      <c r="I4" s="26" t="s">
        <v>4</v>
      </c>
      <c r="J4" s="104"/>
    </row>
    <row r="5" spans="1:10" s="36" customFormat="1" ht="15.75" x14ac:dyDescent="0.2">
      <c r="A5" s="60" t="s">
        <v>11</v>
      </c>
      <c r="B5" s="63">
        <v>35</v>
      </c>
      <c r="C5" s="63">
        <v>33</v>
      </c>
      <c r="D5" s="34">
        <v>0</v>
      </c>
      <c r="E5" s="34"/>
      <c r="F5" s="34"/>
      <c r="G5" s="33"/>
      <c r="H5" s="33">
        <v>26</v>
      </c>
      <c r="I5" s="35">
        <f>H5/B5</f>
        <v>0.74285714285714288</v>
      </c>
      <c r="J5" s="33">
        <f>H5+D5</f>
        <v>26</v>
      </c>
    </row>
    <row r="6" spans="1:10" s="36" customFormat="1" ht="15.75" x14ac:dyDescent="0.2">
      <c r="A6" s="61" t="s">
        <v>12</v>
      </c>
      <c r="B6" s="64">
        <v>35</v>
      </c>
      <c r="C6" s="64">
        <v>32</v>
      </c>
      <c r="D6" s="34">
        <v>0</v>
      </c>
      <c r="E6" s="34"/>
      <c r="F6" s="34"/>
      <c r="G6" s="33"/>
      <c r="H6" s="33">
        <v>25</v>
      </c>
      <c r="I6" s="35">
        <f t="shared" ref="I6:I18" si="0">H6/B6</f>
        <v>0.7142857142857143</v>
      </c>
      <c r="J6" s="33">
        <f t="shared" ref="J6:J17" si="1">H6+D6</f>
        <v>25</v>
      </c>
    </row>
    <row r="7" spans="1:10" s="79" customFormat="1" ht="15.75" x14ac:dyDescent="0.2">
      <c r="A7" s="75" t="s">
        <v>13</v>
      </c>
      <c r="B7" s="76">
        <v>35</v>
      </c>
      <c r="C7" s="76">
        <v>8</v>
      </c>
      <c r="D7" s="77">
        <v>0</v>
      </c>
      <c r="E7" s="77"/>
      <c r="F7" s="77"/>
      <c r="G7" s="67"/>
      <c r="H7" s="67">
        <v>8</v>
      </c>
      <c r="I7" s="78">
        <f t="shared" si="0"/>
        <v>0.22857142857142856</v>
      </c>
      <c r="J7" s="33">
        <f t="shared" si="1"/>
        <v>8</v>
      </c>
    </row>
    <row r="8" spans="1:10" s="79" customFormat="1" ht="15.75" x14ac:dyDescent="0.2">
      <c r="A8" s="75" t="s">
        <v>14</v>
      </c>
      <c r="B8" s="76">
        <v>35</v>
      </c>
      <c r="C8" s="76">
        <v>25</v>
      </c>
      <c r="D8" s="77">
        <v>0</v>
      </c>
      <c r="E8" s="77"/>
      <c r="F8" s="77"/>
      <c r="G8" s="67"/>
      <c r="H8" s="67">
        <v>25</v>
      </c>
      <c r="I8" s="78">
        <f t="shared" si="0"/>
        <v>0.7142857142857143</v>
      </c>
      <c r="J8" s="67">
        <f t="shared" si="1"/>
        <v>25</v>
      </c>
    </row>
    <row r="9" spans="1:10" s="79" customFormat="1" ht="15.75" x14ac:dyDescent="0.2">
      <c r="A9" s="75" t="s">
        <v>15</v>
      </c>
      <c r="B9" s="76">
        <v>35</v>
      </c>
      <c r="C9" s="76">
        <v>19</v>
      </c>
      <c r="D9" s="77">
        <v>0</v>
      </c>
      <c r="E9" s="77"/>
      <c r="F9" s="77"/>
      <c r="G9" s="67"/>
      <c r="H9" s="67">
        <v>19</v>
      </c>
      <c r="I9" s="78">
        <f t="shared" si="0"/>
        <v>0.54285714285714282</v>
      </c>
      <c r="J9" s="67">
        <f t="shared" si="1"/>
        <v>19</v>
      </c>
    </row>
    <row r="10" spans="1:10" s="79" customFormat="1" ht="15.75" x14ac:dyDescent="0.2">
      <c r="A10" s="75" t="s">
        <v>16</v>
      </c>
      <c r="B10" s="76">
        <v>35</v>
      </c>
      <c r="C10" s="76">
        <v>20</v>
      </c>
      <c r="D10" s="77">
        <v>0</v>
      </c>
      <c r="E10" s="77"/>
      <c r="F10" s="77"/>
      <c r="G10" s="67"/>
      <c r="H10" s="67">
        <v>20</v>
      </c>
      <c r="I10" s="78">
        <f t="shared" si="0"/>
        <v>0.5714285714285714</v>
      </c>
      <c r="J10" s="67">
        <f t="shared" si="1"/>
        <v>20</v>
      </c>
    </row>
    <row r="11" spans="1:10" s="79" customFormat="1" ht="15.75" x14ac:dyDescent="0.2">
      <c r="A11" s="75" t="s">
        <v>17</v>
      </c>
      <c r="B11" s="76">
        <v>34</v>
      </c>
      <c r="C11" s="76">
        <v>21</v>
      </c>
      <c r="D11" s="77">
        <v>0</v>
      </c>
      <c r="E11" s="77"/>
      <c r="F11" s="77"/>
      <c r="G11" s="67"/>
      <c r="H11" s="67">
        <v>21</v>
      </c>
      <c r="I11" s="78">
        <f t="shared" si="0"/>
        <v>0.61764705882352944</v>
      </c>
      <c r="J11" s="33">
        <f t="shared" si="1"/>
        <v>21</v>
      </c>
    </row>
    <row r="12" spans="1:10" s="79" customFormat="1" ht="15.75" x14ac:dyDescent="0.2">
      <c r="A12" s="75" t="s">
        <v>18</v>
      </c>
      <c r="B12" s="76">
        <v>35</v>
      </c>
      <c r="C12" s="76">
        <v>5</v>
      </c>
      <c r="D12" s="77">
        <v>0</v>
      </c>
      <c r="E12" s="77"/>
      <c r="F12" s="77"/>
      <c r="G12" s="67"/>
      <c r="H12" s="67">
        <v>5</v>
      </c>
      <c r="I12" s="78">
        <f t="shared" si="0"/>
        <v>0.14285714285714285</v>
      </c>
      <c r="J12" s="33">
        <f t="shared" si="1"/>
        <v>5</v>
      </c>
    </row>
    <row r="13" spans="1:10" s="79" customFormat="1" ht="15.75" x14ac:dyDescent="0.2">
      <c r="A13" s="75" t="s">
        <v>19</v>
      </c>
      <c r="B13" s="76">
        <v>32</v>
      </c>
      <c r="C13" s="76">
        <v>18</v>
      </c>
      <c r="D13" s="77">
        <v>0</v>
      </c>
      <c r="E13" s="77"/>
      <c r="F13" s="77"/>
      <c r="G13" s="67"/>
      <c r="H13" s="67">
        <v>18</v>
      </c>
      <c r="I13" s="78">
        <f t="shared" si="0"/>
        <v>0.5625</v>
      </c>
      <c r="J13" s="33">
        <f t="shared" si="1"/>
        <v>18</v>
      </c>
    </row>
    <row r="14" spans="1:10" s="36" customFormat="1" ht="15.75" x14ac:dyDescent="0.2">
      <c r="A14" s="61" t="s">
        <v>20</v>
      </c>
      <c r="B14" s="64">
        <v>35</v>
      </c>
      <c r="C14" s="64">
        <v>32</v>
      </c>
      <c r="D14" s="34">
        <v>0</v>
      </c>
      <c r="E14" s="34"/>
      <c r="F14" s="34"/>
      <c r="G14" s="33"/>
      <c r="H14" s="33">
        <v>26</v>
      </c>
      <c r="I14" s="35">
        <f t="shared" si="0"/>
        <v>0.74285714285714288</v>
      </c>
      <c r="J14" s="33">
        <f t="shared" si="1"/>
        <v>26</v>
      </c>
    </row>
    <row r="15" spans="1:10" s="36" customFormat="1" ht="15.75" x14ac:dyDescent="0.2">
      <c r="A15" s="61" t="s">
        <v>21</v>
      </c>
      <c r="B15" s="64">
        <v>34</v>
      </c>
      <c r="C15" s="64">
        <v>24</v>
      </c>
      <c r="D15" s="34">
        <v>0</v>
      </c>
      <c r="E15" s="34"/>
      <c r="F15" s="34"/>
      <c r="G15" s="33"/>
      <c r="H15" s="33">
        <v>24</v>
      </c>
      <c r="I15" s="35">
        <f t="shared" si="0"/>
        <v>0.70588235294117652</v>
      </c>
      <c r="J15" s="33">
        <f t="shared" si="1"/>
        <v>24</v>
      </c>
    </row>
    <row r="16" spans="1:10" s="36" customFormat="1" ht="15.75" x14ac:dyDescent="0.2">
      <c r="A16" s="61" t="s">
        <v>22</v>
      </c>
      <c r="B16" s="64">
        <v>35</v>
      </c>
      <c r="C16" s="64">
        <v>28</v>
      </c>
      <c r="D16" s="34">
        <v>0</v>
      </c>
      <c r="E16" s="34"/>
      <c r="F16" s="34"/>
      <c r="G16" s="33"/>
      <c r="H16" s="33">
        <v>26</v>
      </c>
      <c r="I16" s="35">
        <f t="shared" si="0"/>
        <v>0.74285714285714288</v>
      </c>
      <c r="J16" s="33">
        <f t="shared" si="1"/>
        <v>26</v>
      </c>
    </row>
    <row r="17" spans="1:10" s="79" customFormat="1" ht="15.75" x14ac:dyDescent="0.2">
      <c r="A17" s="80" t="s">
        <v>23</v>
      </c>
      <c r="B17" s="81">
        <v>34</v>
      </c>
      <c r="C17" s="81">
        <v>8</v>
      </c>
      <c r="D17" s="77">
        <v>0</v>
      </c>
      <c r="E17" s="77"/>
      <c r="F17" s="77"/>
      <c r="G17" s="67"/>
      <c r="H17" s="67">
        <v>8</v>
      </c>
      <c r="I17" s="78">
        <f t="shared" si="0"/>
        <v>0.23529411764705882</v>
      </c>
      <c r="J17" s="33">
        <f t="shared" si="1"/>
        <v>8</v>
      </c>
    </row>
    <row r="18" spans="1:10" ht="15" x14ac:dyDescent="0.25">
      <c r="A18" s="29" t="s">
        <v>3</v>
      </c>
      <c r="B18" s="29">
        <f>SUM(B5:B17)</f>
        <v>449</v>
      </c>
      <c r="C18" s="29">
        <f>SUM(C5:C17)</f>
        <v>273</v>
      </c>
      <c r="D18" s="29"/>
      <c r="E18" s="29"/>
      <c r="F18" s="29"/>
      <c r="G18" s="33"/>
      <c r="H18" s="91">
        <f>SUM(H5:H17)</f>
        <v>251</v>
      </c>
      <c r="I18" s="92">
        <f t="shared" si="0"/>
        <v>0.55902004454342979</v>
      </c>
      <c r="J18" s="91">
        <f>SUM(J5:J17)</f>
        <v>251</v>
      </c>
    </row>
    <row r="19" spans="1:10" ht="15" x14ac:dyDescent="0.25">
      <c r="A19" s="2" t="s">
        <v>4</v>
      </c>
      <c r="B19" s="4">
        <f>C18/B18</f>
        <v>0.60801781737193761</v>
      </c>
      <c r="C19" s="4"/>
      <c r="D19" s="4"/>
      <c r="E19" s="4"/>
      <c r="F19" s="4"/>
      <c r="G19" s="4"/>
      <c r="H19" s="4"/>
      <c r="I19" s="4"/>
      <c r="J19" s="30">
        <f>J18/B18</f>
        <v>0.55902004454342979</v>
      </c>
    </row>
    <row r="20" spans="1:10" ht="15" x14ac:dyDescent="0.25">
      <c r="A20" s="19"/>
      <c r="B20" s="20"/>
      <c r="C20" s="20"/>
      <c r="D20" s="20"/>
      <c r="E20" s="20"/>
      <c r="F20" s="20"/>
      <c r="G20" s="20"/>
      <c r="H20" s="20"/>
      <c r="I20" s="20"/>
      <c r="J20" s="20"/>
    </row>
    <row r="21" spans="1:10" s="17" customFormat="1" ht="62.25" customHeight="1" thickBot="1" x14ac:dyDescent="0.25">
      <c r="A21" s="14" t="s">
        <v>5</v>
      </c>
      <c r="B21" s="27" t="s">
        <v>1</v>
      </c>
      <c r="C21" s="26" t="s">
        <v>2</v>
      </c>
      <c r="D21" s="28" t="s">
        <v>69</v>
      </c>
      <c r="E21" s="26" t="s">
        <v>62</v>
      </c>
      <c r="F21" s="26" t="s">
        <v>65</v>
      </c>
      <c r="G21" s="26" t="s">
        <v>51</v>
      </c>
      <c r="H21" s="26" t="s">
        <v>10</v>
      </c>
      <c r="I21" s="15" t="s">
        <v>4</v>
      </c>
      <c r="J21" s="16" t="s">
        <v>70</v>
      </c>
    </row>
    <row r="22" spans="1:10" ht="15.75" x14ac:dyDescent="0.2">
      <c r="A22" s="60" t="s">
        <v>24</v>
      </c>
      <c r="B22" s="63">
        <v>23</v>
      </c>
      <c r="C22" s="34">
        <v>21</v>
      </c>
      <c r="D22" s="83">
        <v>4</v>
      </c>
      <c r="E22" s="34"/>
      <c r="F22" s="34"/>
      <c r="G22" s="84">
        <f>B22-D22</f>
        <v>19</v>
      </c>
      <c r="H22" s="34">
        <v>15</v>
      </c>
      <c r="I22" s="35">
        <f>(D22+H22)/B22</f>
        <v>0.82608695652173914</v>
      </c>
      <c r="J22" s="84">
        <f>D22+H22</f>
        <v>19</v>
      </c>
    </row>
    <row r="23" spans="1:10" ht="15.75" x14ac:dyDescent="0.2">
      <c r="A23" s="61" t="s">
        <v>25</v>
      </c>
      <c r="B23" s="64">
        <v>26</v>
      </c>
      <c r="C23" s="34">
        <v>18</v>
      </c>
      <c r="D23" s="83">
        <v>0</v>
      </c>
      <c r="E23" s="34"/>
      <c r="F23" s="34"/>
      <c r="G23" s="84">
        <f t="shared" ref="G23:G34" si="2">B23-D23</f>
        <v>26</v>
      </c>
      <c r="H23" s="34">
        <v>17</v>
      </c>
      <c r="I23" s="35">
        <f t="shared" ref="I23:I35" si="3">(D23+H23)/B23</f>
        <v>0.65384615384615385</v>
      </c>
      <c r="J23" s="84">
        <f t="shared" ref="J23:J34" si="4">D23+H23</f>
        <v>17</v>
      </c>
    </row>
    <row r="24" spans="1:10" ht="15.75" x14ac:dyDescent="0.2">
      <c r="A24" s="61" t="s">
        <v>26</v>
      </c>
      <c r="B24" s="64">
        <v>34</v>
      </c>
      <c r="C24" s="34">
        <v>28</v>
      </c>
      <c r="D24" s="83">
        <v>5</v>
      </c>
      <c r="E24" s="34"/>
      <c r="F24" s="34"/>
      <c r="G24" s="84">
        <f t="shared" si="2"/>
        <v>29</v>
      </c>
      <c r="H24" s="34">
        <v>20</v>
      </c>
      <c r="I24" s="35">
        <f t="shared" si="3"/>
        <v>0.73529411764705888</v>
      </c>
      <c r="J24" s="84">
        <f t="shared" si="4"/>
        <v>25</v>
      </c>
    </row>
    <row r="25" spans="1:10" ht="15.75" x14ac:dyDescent="0.2">
      <c r="A25" s="61" t="s">
        <v>27</v>
      </c>
      <c r="B25" s="64">
        <v>34</v>
      </c>
      <c r="C25" s="34">
        <v>30</v>
      </c>
      <c r="D25" s="83">
        <v>2</v>
      </c>
      <c r="E25" s="34"/>
      <c r="F25" s="34"/>
      <c r="G25" s="84">
        <f t="shared" si="2"/>
        <v>32</v>
      </c>
      <c r="H25" s="34">
        <v>23</v>
      </c>
      <c r="I25" s="35">
        <f t="shared" si="3"/>
        <v>0.73529411764705888</v>
      </c>
      <c r="J25" s="84">
        <f t="shared" si="4"/>
        <v>25</v>
      </c>
    </row>
    <row r="26" spans="1:10" ht="15.75" x14ac:dyDescent="0.2">
      <c r="A26" s="61" t="s">
        <v>28</v>
      </c>
      <c r="B26" s="64">
        <v>35</v>
      </c>
      <c r="C26" s="34">
        <v>30</v>
      </c>
      <c r="D26" s="83">
        <v>3</v>
      </c>
      <c r="E26" s="34"/>
      <c r="F26" s="34"/>
      <c r="G26" s="84">
        <f t="shared" si="2"/>
        <v>32</v>
      </c>
      <c r="H26" s="34">
        <v>23</v>
      </c>
      <c r="I26" s="35">
        <f t="shared" si="3"/>
        <v>0.74285714285714288</v>
      </c>
      <c r="J26" s="84">
        <f t="shared" si="4"/>
        <v>26</v>
      </c>
    </row>
    <row r="27" spans="1:10" ht="15.75" x14ac:dyDescent="0.2">
      <c r="A27" s="61" t="s">
        <v>29</v>
      </c>
      <c r="B27" s="64">
        <v>26</v>
      </c>
      <c r="C27" s="34">
        <v>22</v>
      </c>
      <c r="D27" s="83">
        <v>4</v>
      </c>
      <c r="E27" s="34"/>
      <c r="F27" s="34"/>
      <c r="G27" s="84">
        <f t="shared" si="2"/>
        <v>22</v>
      </c>
      <c r="H27" s="34">
        <v>15</v>
      </c>
      <c r="I27" s="35">
        <f t="shared" si="3"/>
        <v>0.73076923076923073</v>
      </c>
      <c r="J27" s="84">
        <f t="shared" si="4"/>
        <v>19</v>
      </c>
    </row>
    <row r="28" spans="1:10" s="36" customFormat="1" ht="15.75" x14ac:dyDescent="0.2">
      <c r="A28" s="61" t="s">
        <v>30</v>
      </c>
      <c r="B28" s="64">
        <v>35</v>
      </c>
      <c r="C28" s="34">
        <v>27</v>
      </c>
      <c r="D28" s="83">
        <v>3</v>
      </c>
      <c r="E28" s="34"/>
      <c r="F28" s="34"/>
      <c r="G28" s="84">
        <f t="shared" si="2"/>
        <v>32</v>
      </c>
      <c r="H28" s="34">
        <v>22</v>
      </c>
      <c r="I28" s="35">
        <f t="shared" si="3"/>
        <v>0.7142857142857143</v>
      </c>
      <c r="J28" s="84">
        <f t="shared" si="4"/>
        <v>25</v>
      </c>
    </row>
    <row r="29" spans="1:10" s="36" customFormat="1" ht="15.75" x14ac:dyDescent="0.2">
      <c r="A29" s="61" t="s">
        <v>31</v>
      </c>
      <c r="B29" s="64">
        <v>34</v>
      </c>
      <c r="C29" s="34">
        <v>20</v>
      </c>
      <c r="D29" s="83">
        <v>1</v>
      </c>
      <c r="E29" s="34"/>
      <c r="F29" s="34"/>
      <c r="G29" s="84">
        <f t="shared" si="2"/>
        <v>33</v>
      </c>
      <c r="H29" s="34">
        <v>19</v>
      </c>
      <c r="I29" s="35">
        <f t="shared" si="3"/>
        <v>0.58823529411764708</v>
      </c>
      <c r="J29" s="84">
        <f t="shared" si="4"/>
        <v>20</v>
      </c>
    </row>
    <row r="30" spans="1:10" s="36" customFormat="1" ht="15.75" x14ac:dyDescent="0.2">
      <c r="A30" s="61" t="s">
        <v>32</v>
      </c>
      <c r="B30" s="64">
        <v>35</v>
      </c>
      <c r="C30" s="34">
        <v>34</v>
      </c>
      <c r="D30" s="83">
        <v>4</v>
      </c>
      <c r="E30" s="89"/>
      <c r="F30" s="34"/>
      <c r="G30" s="84">
        <f t="shared" si="2"/>
        <v>31</v>
      </c>
      <c r="H30" s="34">
        <v>22</v>
      </c>
      <c r="I30" s="35">
        <f t="shared" si="3"/>
        <v>0.74285714285714288</v>
      </c>
      <c r="J30" s="84">
        <f t="shared" si="4"/>
        <v>26</v>
      </c>
    </row>
    <row r="31" spans="1:10" ht="15.75" x14ac:dyDescent="0.2">
      <c r="A31" s="61" t="s">
        <v>33</v>
      </c>
      <c r="B31" s="64">
        <v>35</v>
      </c>
      <c r="C31" s="34">
        <v>31</v>
      </c>
      <c r="D31" s="83">
        <v>5</v>
      </c>
      <c r="E31" s="34"/>
      <c r="F31" s="34"/>
      <c r="G31" s="84">
        <f t="shared" si="2"/>
        <v>30</v>
      </c>
      <c r="H31" s="34">
        <v>23</v>
      </c>
      <c r="I31" s="35">
        <f t="shared" si="3"/>
        <v>0.8</v>
      </c>
      <c r="J31" s="84">
        <f t="shared" si="4"/>
        <v>28</v>
      </c>
    </row>
    <row r="32" spans="1:10" ht="15.75" x14ac:dyDescent="0.2">
      <c r="A32" s="61" t="s">
        <v>34</v>
      </c>
      <c r="B32" s="64">
        <v>35</v>
      </c>
      <c r="C32" s="34">
        <v>27</v>
      </c>
      <c r="D32" s="83">
        <v>0</v>
      </c>
      <c r="E32" s="34"/>
      <c r="F32" s="34"/>
      <c r="G32" s="84">
        <f t="shared" si="2"/>
        <v>35</v>
      </c>
      <c r="H32" s="34">
        <v>22</v>
      </c>
      <c r="I32" s="35">
        <f t="shared" si="3"/>
        <v>0.62857142857142856</v>
      </c>
      <c r="J32" s="84">
        <f t="shared" si="4"/>
        <v>22</v>
      </c>
    </row>
    <row r="33" spans="1:10" ht="15.75" x14ac:dyDescent="0.2">
      <c r="A33" s="61" t="s">
        <v>35</v>
      </c>
      <c r="B33" s="64">
        <v>36</v>
      </c>
      <c r="C33" s="34">
        <v>33</v>
      </c>
      <c r="D33" s="83">
        <v>5</v>
      </c>
      <c r="E33" s="34"/>
      <c r="F33" s="34"/>
      <c r="G33" s="84">
        <f t="shared" si="2"/>
        <v>31</v>
      </c>
      <c r="H33" s="34">
        <v>22</v>
      </c>
      <c r="I33" s="35">
        <f t="shared" si="3"/>
        <v>0.75</v>
      </c>
      <c r="J33" s="84">
        <f t="shared" si="4"/>
        <v>27</v>
      </c>
    </row>
    <row r="34" spans="1:10" ht="15.75" x14ac:dyDescent="0.2">
      <c r="A34" s="62" t="s">
        <v>36</v>
      </c>
      <c r="B34" s="65">
        <v>35</v>
      </c>
      <c r="C34" s="34">
        <v>28</v>
      </c>
      <c r="D34" s="83">
        <v>1</v>
      </c>
      <c r="E34" s="34"/>
      <c r="F34" s="34"/>
      <c r="G34" s="84">
        <f t="shared" si="2"/>
        <v>34</v>
      </c>
      <c r="H34" s="34">
        <v>24</v>
      </c>
      <c r="I34" s="35">
        <f t="shared" si="3"/>
        <v>0.7142857142857143</v>
      </c>
      <c r="J34" s="84">
        <f t="shared" si="4"/>
        <v>25</v>
      </c>
    </row>
    <row r="35" spans="1:10" ht="15" x14ac:dyDescent="0.25">
      <c r="A35" s="85" t="s">
        <v>3</v>
      </c>
      <c r="B35" s="85">
        <f>SUM(B22:B34)</f>
        <v>423</v>
      </c>
      <c r="C35" s="85">
        <f>SUM(C22:C34)</f>
        <v>349</v>
      </c>
      <c r="D35" s="86">
        <f>SUM(D22:D34)</f>
        <v>37</v>
      </c>
      <c r="E35" s="87">
        <f>SUM(E22:E34)</f>
        <v>0</v>
      </c>
      <c r="F35" s="87"/>
      <c r="G35" s="87">
        <f>SUM(G22:G34)</f>
        <v>386</v>
      </c>
      <c r="H35" s="85">
        <f>SUM(H22:H34)</f>
        <v>267</v>
      </c>
      <c r="I35" s="92">
        <f t="shared" si="3"/>
        <v>0.71867612293144212</v>
      </c>
      <c r="J35" s="88">
        <f>SUM(J22:J34)</f>
        <v>304</v>
      </c>
    </row>
    <row r="36" spans="1:10" ht="15" x14ac:dyDescent="0.25">
      <c r="A36" s="2" t="s">
        <v>4</v>
      </c>
      <c r="B36" s="3"/>
      <c r="C36" s="4">
        <f>C35/B35</f>
        <v>0.82505910165484631</v>
      </c>
      <c r="D36" s="7"/>
      <c r="E36" s="7"/>
      <c r="F36" s="7"/>
      <c r="G36" s="7"/>
      <c r="H36" s="7"/>
      <c r="I36" s="7"/>
      <c r="J36" s="44">
        <f>J35/B35</f>
        <v>0.71867612293144212</v>
      </c>
    </row>
    <row r="37" spans="1:10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s="17" customFormat="1" ht="60.75" thickBot="1" x14ac:dyDescent="0.25">
      <c r="A38" s="14" t="s">
        <v>6</v>
      </c>
      <c r="B38" s="27" t="s">
        <v>1</v>
      </c>
      <c r="C38" s="26" t="s">
        <v>2</v>
      </c>
      <c r="D38" s="28" t="s">
        <v>69</v>
      </c>
      <c r="E38" s="26" t="s">
        <v>62</v>
      </c>
      <c r="F38" s="26" t="s">
        <v>65</v>
      </c>
      <c r="G38" s="26" t="s">
        <v>51</v>
      </c>
      <c r="H38" s="26" t="s">
        <v>10</v>
      </c>
      <c r="I38" s="26" t="s">
        <v>4</v>
      </c>
      <c r="J38" s="16" t="s">
        <v>70</v>
      </c>
    </row>
    <row r="39" spans="1:10" ht="15.75" x14ac:dyDescent="0.2">
      <c r="A39" s="60" t="s">
        <v>82</v>
      </c>
      <c r="B39" s="63">
        <v>27</v>
      </c>
      <c r="C39" s="34">
        <v>27</v>
      </c>
      <c r="D39" s="34">
        <v>3</v>
      </c>
      <c r="E39" s="3"/>
      <c r="F39" s="8"/>
      <c r="G39" s="106">
        <f>B39-D39</f>
        <v>24</v>
      </c>
      <c r="H39" s="3">
        <v>17</v>
      </c>
      <c r="I39" s="82">
        <f t="shared" ref="I39:I51" si="5">(H39+D39)/B39</f>
        <v>0.7407407407407407</v>
      </c>
      <c r="J39" s="3">
        <f>D39+H39</f>
        <v>20</v>
      </c>
    </row>
    <row r="40" spans="1:10" ht="15.75" x14ac:dyDescent="0.2">
      <c r="A40" s="61" t="s">
        <v>83</v>
      </c>
      <c r="B40" s="64">
        <v>25</v>
      </c>
      <c r="C40" s="34">
        <v>25</v>
      </c>
      <c r="D40" s="34">
        <v>2</v>
      </c>
      <c r="E40" s="40"/>
      <c r="F40" s="40"/>
      <c r="G40" s="106">
        <f t="shared" ref="G40:G51" si="6">B40-D40</f>
        <v>23</v>
      </c>
      <c r="H40" s="3">
        <v>16</v>
      </c>
      <c r="I40" s="82">
        <f t="shared" si="5"/>
        <v>0.72</v>
      </c>
      <c r="J40" s="3">
        <f t="shared" ref="J40:J51" si="7">D40+H40</f>
        <v>18</v>
      </c>
    </row>
    <row r="41" spans="1:10" s="79" customFormat="1" ht="15.75" x14ac:dyDescent="0.2">
      <c r="A41" s="75" t="s">
        <v>38</v>
      </c>
      <c r="B41" s="76">
        <v>34</v>
      </c>
      <c r="C41" s="77">
        <v>22</v>
      </c>
      <c r="D41" s="77">
        <v>4</v>
      </c>
      <c r="E41" s="77"/>
      <c r="F41" s="77"/>
      <c r="G41" s="106">
        <f t="shared" si="6"/>
        <v>30</v>
      </c>
      <c r="H41" s="77">
        <v>18</v>
      </c>
      <c r="I41" s="90">
        <f t="shared" si="5"/>
        <v>0.6470588235294118</v>
      </c>
      <c r="J41" s="77">
        <f t="shared" si="7"/>
        <v>22</v>
      </c>
    </row>
    <row r="42" spans="1:10" ht="15.75" x14ac:dyDescent="0.2">
      <c r="A42" s="61" t="s">
        <v>39</v>
      </c>
      <c r="B42" s="64">
        <v>35</v>
      </c>
      <c r="C42" s="34">
        <v>30</v>
      </c>
      <c r="D42" s="34">
        <v>7</v>
      </c>
      <c r="E42" s="3"/>
      <c r="F42" s="8"/>
      <c r="G42" s="106">
        <f t="shared" si="6"/>
        <v>28</v>
      </c>
      <c r="H42" s="3">
        <v>19</v>
      </c>
      <c r="I42" s="82">
        <f t="shared" si="5"/>
        <v>0.74285714285714288</v>
      </c>
      <c r="J42" s="3">
        <f t="shared" si="7"/>
        <v>26</v>
      </c>
    </row>
    <row r="43" spans="1:10" ht="15.75" x14ac:dyDescent="0.2">
      <c r="A43" s="61" t="s">
        <v>40</v>
      </c>
      <c r="B43" s="64">
        <v>35</v>
      </c>
      <c r="C43" s="34">
        <v>29</v>
      </c>
      <c r="D43" s="34">
        <v>5</v>
      </c>
      <c r="E43" s="40"/>
      <c r="F43" s="40"/>
      <c r="G43" s="106">
        <f t="shared" si="6"/>
        <v>30</v>
      </c>
      <c r="H43" s="3">
        <v>21</v>
      </c>
      <c r="I43" s="82">
        <f t="shared" si="5"/>
        <v>0.74285714285714288</v>
      </c>
      <c r="J43" s="3">
        <f t="shared" si="7"/>
        <v>26</v>
      </c>
    </row>
    <row r="44" spans="1:10" s="71" customFormat="1" ht="15.75" x14ac:dyDescent="0.2">
      <c r="A44" s="68" t="s">
        <v>41</v>
      </c>
      <c r="B44" s="69">
        <v>22</v>
      </c>
      <c r="C44" s="70">
        <v>8</v>
      </c>
      <c r="D44" s="70">
        <v>5</v>
      </c>
      <c r="E44" s="70"/>
      <c r="F44" s="70"/>
      <c r="G44" s="106">
        <f t="shared" si="6"/>
        <v>17</v>
      </c>
      <c r="H44" s="70">
        <v>3</v>
      </c>
      <c r="I44" s="82">
        <f t="shared" si="5"/>
        <v>0.36363636363636365</v>
      </c>
      <c r="J44" s="70">
        <f t="shared" si="7"/>
        <v>8</v>
      </c>
    </row>
    <row r="45" spans="1:10" s="71" customFormat="1" ht="15.75" x14ac:dyDescent="0.2">
      <c r="A45" s="68" t="s">
        <v>42</v>
      </c>
      <c r="B45" s="69">
        <v>36</v>
      </c>
      <c r="C45" s="70">
        <v>24</v>
      </c>
      <c r="D45" s="70">
        <v>6</v>
      </c>
      <c r="E45" s="72"/>
      <c r="F45" s="72"/>
      <c r="G45" s="106">
        <f t="shared" si="6"/>
        <v>30</v>
      </c>
      <c r="H45" s="70">
        <v>18</v>
      </c>
      <c r="I45" s="82">
        <f t="shared" si="5"/>
        <v>0.66666666666666663</v>
      </c>
      <c r="J45" s="70">
        <f t="shared" si="7"/>
        <v>24</v>
      </c>
    </row>
    <row r="46" spans="1:10" ht="15.75" x14ac:dyDescent="0.2">
      <c r="A46" s="61" t="s">
        <v>43</v>
      </c>
      <c r="B46" s="64">
        <v>31</v>
      </c>
      <c r="C46" s="34">
        <v>23</v>
      </c>
      <c r="D46" s="34">
        <v>6</v>
      </c>
      <c r="E46" s="3"/>
      <c r="F46" s="8"/>
      <c r="G46" s="106">
        <f t="shared" si="6"/>
        <v>25</v>
      </c>
      <c r="H46" s="3">
        <v>16</v>
      </c>
      <c r="I46" s="82">
        <f t="shared" si="5"/>
        <v>0.70967741935483875</v>
      </c>
      <c r="J46" s="3">
        <f t="shared" si="7"/>
        <v>22</v>
      </c>
    </row>
    <row r="47" spans="1:10" ht="15.75" x14ac:dyDescent="0.2">
      <c r="A47" s="61" t="s">
        <v>44</v>
      </c>
      <c r="B47" s="64">
        <v>33</v>
      </c>
      <c r="C47" s="3">
        <v>27</v>
      </c>
      <c r="D47" s="3">
        <v>3</v>
      </c>
      <c r="E47" s="3"/>
      <c r="F47" s="8"/>
      <c r="G47" s="106">
        <f t="shared" si="6"/>
        <v>30</v>
      </c>
      <c r="H47" s="3">
        <v>21</v>
      </c>
      <c r="I47" s="82">
        <f t="shared" si="5"/>
        <v>0.72727272727272729</v>
      </c>
      <c r="J47" s="3">
        <f t="shared" si="7"/>
        <v>24</v>
      </c>
    </row>
    <row r="48" spans="1:10" ht="15.75" x14ac:dyDescent="0.2">
      <c r="A48" s="61" t="s">
        <v>84</v>
      </c>
      <c r="B48" s="64">
        <v>35</v>
      </c>
      <c r="C48" s="3">
        <v>35</v>
      </c>
      <c r="D48" s="3">
        <v>5</v>
      </c>
      <c r="E48" s="3"/>
      <c r="F48" s="8"/>
      <c r="G48" s="106">
        <f t="shared" si="6"/>
        <v>30</v>
      </c>
      <c r="H48" s="3">
        <v>21</v>
      </c>
      <c r="I48" s="82">
        <f t="shared" si="5"/>
        <v>0.74285714285714288</v>
      </c>
      <c r="J48" s="3">
        <f t="shared" si="7"/>
        <v>26</v>
      </c>
    </row>
    <row r="49" spans="1:10" ht="15.75" x14ac:dyDescent="0.2">
      <c r="A49" s="61" t="s">
        <v>85</v>
      </c>
      <c r="B49" s="64">
        <v>35</v>
      </c>
      <c r="C49" s="3">
        <v>33</v>
      </c>
      <c r="D49" s="3">
        <v>0</v>
      </c>
      <c r="E49" s="3"/>
      <c r="F49" s="8"/>
      <c r="G49" s="106">
        <f t="shared" si="6"/>
        <v>35</v>
      </c>
      <c r="H49" s="3">
        <v>24</v>
      </c>
      <c r="I49" s="82">
        <f t="shared" si="5"/>
        <v>0.68571428571428572</v>
      </c>
      <c r="J49" s="3">
        <f t="shared" si="7"/>
        <v>24</v>
      </c>
    </row>
    <row r="50" spans="1:10" ht="15.75" x14ac:dyDescent="0.2">
      <c r="A50" s="61" t="s">
        <v>86</v>
      </c>
      <c r="B50" s="64">
        <v>35</v>
      </c>
      <c r="C50" s="3">
        <v>27</v>
      </c>
      <c r="D50" s="3">
        <v>4</v>
      </c>
      <c r="E50" s="3"/>
      <c r="F50" s="8"/>
      <c r="G50" s="106">
        <f t="shared" si="6"/>
        <v>31</v>
      </c>
      <c r="H50" s="3">
        <v>22</v>
      </c>
      <c r="I50" s="82">
        <f t="shared" si="5"/>
        <v>0.74285714285714288</v>
      </c>
      <c r="J50" s="3">
        <f t="shared" si="7"/>
        <v>26</v>
      </c>
    </row>
    <row r="51" spans="1:10" s="71" customFormat="1" ht="15.75" x14ac:dyDescent="0.2">
      <c r="A51" s="73" t="s">
        <v>87</v>
      </c>
      <c r="B51" s="74">
        <v>35</v>
      </c>
      <c r="C51" s="70">
        <v>24</v>
      </c>
      <c r="D51" s="70">
        <v>0</v>
      </c>
      <c r="E51" s="70"/>
      <c r="F51" s="70"/>
      <c r="G51" s="106">
        <f t="shared" si="6"/>
        <v>35</v>
      </c>
      <c r="H51" s="70">
        <v>24</v>
      </c>
      <c r="I51" s="82">
        <f t="shared" si="5"/>
        <v>0.68571428571428572</v>
      </c>
      <c r="J51" s="70">
        <f t="shared" si="7"/>
        <v>24</v>
      </c>
    </row>
    <row r="52" spans="1:10" ht="15" x14ac:dyDescent="0.25">
      <c r="A52" s="2" t="s">
        <v>3</v>
      </c>
      <c r="B52" s="2">
        <f>SUM(B39:B51)</f>
        <v>418</v>
      </c>
      <c r="C52" s="2">
        <f>SUM(C39:C51)</f>
        <v>334</v>
      </c>
      <c r="D52" s="7">
        <f>SUM(D39:D51)</f>
        <v>50</v>
      </c>
      <c r="E52" s="7">
        <f>SUM(E39:E51)</f>
        <v>0</v>
      </c>
      <c r="F52" s="7"/>
      <c r="G52" s="7"/>
      <c r="H52" s="7">
        <f>SUM(H39:H51)</f>
        <v>240</v>
      </c>
      <c r="I52" s="31">
        <f>(H52+D52)/B52</f>
        <v>0.69377990430622005</v>
      </c>
      <c r="J52" s="3">
        <f>SUM(J39:J51)</f>
        <v>290</v>
      </c>
    </row>
    <row r="53" spans="1:10" ht="15" x14ac:dyDescent="0.25">
      <c r="A53" s="2" t="s">
        <v>4</v>
      </c>
      <c r="B53" s="4">
        <f>C52/B52</f>
        <v>0.79904306220095689</v>
      </c>
      <c r="C53" s="2"/>
      <c r="D53" s="7"/>
      <c r="E53" s="7"/>
      <c r="F53" s="7"/>
      <c r="G53" s="7"/>
      <c r="H53" s="3"/>
      <c r="I53" s="7"/>
      <c r="J53" s="30">
        <f>J52/B52</f>
        <v>0.69377990430622005</v>
      </c>
    </row>
    <row r="54" spans="1:10" ht="23.25" customHeight="1" x14ac:dyDescent="0.25">
      <c r="A54" s="5" t="s">
        <v>7</v>
      </c>
      <c r="B54" s="3"/>
      <c r="C54" s="3"/>
      <c r="D54" s="66">
        <f>D52+D35</f>
        <v>87</v>
      </c>
      <c r="E54" s="7"/>
      <c r="F54" s="7"/>
      <c r="G54" s="7"/>
      <c r="H54" s="7"/>
      <c r="I54" s="3"/>
      <c r="J54" s="96">
        <f>J52+J35+J18</f>
        <v>845</v>
      </c>
    </row>
    <row r="55" spans="1:10" ht="23.25" customHeight="1" x14ac:dyDescent="0.25">
      <c r="A55" s="5" t="s">
        <v>8</v>
      </c>
      <c r="B55" s="3"/>
      <c r="C55" s="3"/>
      <c r="D55" s="7">
        <f>H18+H35+H52</f>
        <v>758</v>
      </c>
      <c r="E55" s="7"/>
      <c r="F55" s="7"/>
      <c r="G55" s="7"/>
      <c r="H55" s="7">
        <f>H52+H35+H18</f>
        <v>758</v>
      </c>
      <c r="I55" s="52">
        <f>J54/(B52+B35+B18)</f>
        <v>0.65503875968992253</v>
      </c>
      <c r="J55" s="97"/>
    </row>
    <row r="56" spans="1:10" ht="15.75" customHeight="1" x14ac:dyDescent="0.25">
      <c r="A56" s="5" t="s">
        <v>9</v>
      </c>
      <c r="B56" s="3"/>
      <c r="C56" s="3"/>
      <c r="D56" s="6"/>
      <c r="E56" s="6"/>
      <c r="F56" s="6"/>
      <c r="G56" s="6"/>
      <c r="H56" s="6"/>
      <c r="I56" s="6"/>
      <c r="J56" s="22" t="s">
        <v>88</v>
      </c>
    </row>
    <row r="58" spans="1:10" ht="15" x14ac:dyDescent="0.25">
      <c r="A58" s="21" t="s">
        <v>59</v>
      </c>
      <c r="H58" s="98" t="s">
        <v>89</v>
      </c>
      <c r="I58" s="98"/>
      <c r="J58" s="98"/>
    </row>
    <row r="59" spans="1:10" ht="15" x14ac:dyDescent="0.25">
      <c r="A59" s="21"/>
      <c r="H59" s="59"/>
      <c r="I59" s="59"/>
      <c r="J59" s="59"/>
    </row>
    <row r="60" spans="1:10" ht="15" x14ac:dyDescent="0.25">
      <c r="A60" s="21"/>
      <c r="I60" s="53"/>
      <c r="J60" s="46" t="s">
        <v>56</v>
      </c>
    </row>
    <row r="61" spans="1:10" ht="15" x14ac:dyDescent="0.25">
      <c r="A61" s="21"/>
      <c r="I61" s="53"/>
      <c r="J61" s="58"/>
    </row>
    <row r="62" spans="1:10" ht="15" x14ac:dyDescent="0.25">
      <c r="A62" s="23"/>
      <c r="B62" s="24"/>
      <c r="C62" s="24"/>
      <c r="D62" s="24"/>
      <c r="H62" s="46"/>
      <c r="I62" s="46"/>
      <c r="J62" s="46"/>
    </row>
    <row r="63" spans="1:10" ht="15" x14ac:dyDescent="0.25">
      <c r="A63" s="23"/>
      <c r="B63" s="24"/>
      <c r="C63" s="24"/>
      <c r="D63" s="24"/>
      <c r="H63" s="58"/>
      <c r="I63" s="58"/>
      <c r="J63" s="58"/>
    </row>
    <row r="64" spans="1:10" ht="15" x14ac:dyDescent="0.25">
      <c r="A64" s="23"/>
      <c r="B64" s="24"/>
      <c r="C64" s="24"/>
      <c r="D64" s="24"/>
      <c r="H64" s="46"/>
      <c r="I64" s="46"/>
      <c r="J64" s="46"/>
    </row>
    <row r="65" spans="1:11" ht="15" x14ac:dyDescent="0.25">
      <c r="A65" s="21"/>
      <c r="H65" s="25"/>
      <c r="I65" s="25"/>
      <c r="J65" s="45"/>
    </row>
    <row r="66" spans="1:11" ht="15" x14ac:dyDescent="0.25">
      <c r="A66" s="21"/>
      <c r="H66" s="45"/>
      <c r="I66" s="47"/>
      <c r="J66" s="45"/>
    </row>
    <row r="67" spans="1:11" ht="15" x14ac:dyDescent="0.25">
      <c r="A67" s="21"/>
      <c r="H67" s="45"/>
      <c r="I67" s="47"/>
      <c r="J67" s="45"/>
    </row>
    <row r="68" spans="1:11" ht="15" x14ac:dyDescent="0.25">
      <c r="A68" s="21"/>
      <c r="E68" s="50"/>
      <c r="F68" s="24"/>
      <c r="H68" s="45"/>
      <c r="I68" s="47"/>
      <c r="J68" s="45"/>
    </row>
    <row r="69" spans="1:11" ht="15" x14ac:dyDescent="0.25">
      <c r="A69" s="21"/>
      <c r="E69" s="48"/>
      <c r="F69" s="24"/>
      <c r="H69" s="45"/>
      <c r="I69" s="47"/>
      <c r="J69" s="45"/>
    </row>
    <row r="70" spans="1:11" ht="15" x14ac:dyDescent="0.25">
      <c r="A70" s="51"/>
      <c r="E70" s="48"/>
      <c r="F70" s="24"/>
      <c r="H70" s="45"/>
      <c r="I70" s="47"/>
      <c r="J70" s="45"/>
    </row>
    <row r="71" spans="1:11" ht="15" x14ac:dyDescent="0.25">
      <c r="A71" s="21"/>
      <c r="E71" s="48"/>
      <c r="F71" s="24"/>
      <c r="H71" s="45"/>
      <c r="I71" s="47"/>
      <c r="J71" s="45"/>
    </row>
    <row r="72" spans="1:11" ht="15" x14ac:dyDescent="0.25">
      <c r="A72" s="21"/>
      <c r="E72" s="48"/>
      <c r="H72" s="45"/>
      <c r="I72" s="47"/>
      <c r="J72" s="45"/>
    </row>
    <row r="73" spans="1:11" ht="15" x14ac:dyDescent="0.25">
      <c r="A73" s="51"/>
      <c r="E73" s="48"/>
      <c r="H73" s="45"/>
      <c r="I73" s="47"/>
      <c r="J73" s="47"/>
      <c r="K73" s="49"/>
    </row>
    <row r="74" spans="1:11" ht="15" x14ac:dyDescent="0.25">
      <c r="H74" s="93"/>
      <c r="I74" s="93"/>
      <c r="J74" s="93"/>
    </row>
    <row r="75" spans="1:11" x14ac:dyDescent="0.2">
      <c r="A75" s="43"/>
    </row>
    <row r="76" spans="1:11" x14ac:dyDescent="0.2">
      <c r="A76" s="43"/>
    </row>
  </sheetData>
  <mergeCells count="13">
    <mergeCell ref="A2:J2"/>
    <mergeCell ref="A3:A4"/>
    <mergeCell ref="B3:B4"/>
    <mergeCell ref="C3:C4"/>
    <mergeCell ref="D3:D4"/>
    <mergeCell ref="G3:G4"/>
    <mergeCell ref="H3:I3"/>
    <mergeCell ref="J3:J4"/>
    <mergeCell ref="H74:J74"/>
    <mergeCell ref="E3:E4"/>
    <mergeCell ref="F3:F4"/>
    <mergeCell ref="J54:J55"/>
    <mergeCell ref="H58:J58"/>
  </mergeCells>
  <pageMargins left="0.7" right="0.7" top="0.33333333333333331" bottom="0.41666666666666669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opLeftCell="A16" workbookViewId="0">
      <selection activeCell="C24" sqref="C24"/>
    </sheetView>
  </sheetViews>
  <sheetFormatPr defaultRowHeight="14.25" x14ac:dyDescent="0.2"/>
  <cols>
    <col min="1" max="1" width="11.625" style="1" customWidth="1"/>
    <col min="2" max="2" width="7.375" style="1" customWidth="1"/>
    <col min="3" max="3" width="7" style="1" customWidth="1"/>
    <col min="4" max="4" width="13.625" style="1" customWidth="1"/>
    <col min="5" max="5" width="12.5" style="1" customWidth="1"/>
    <col min="6" max="6" width="12.375" style="1" customWidth="1"/>
    <col min="7" max="7" width="8.625" style="1" customWidth="1"/>
    <col min="8" max="8" width="8.875" style="1" customWidth="1"/>
    <col min="9" max="9" width="7.5" style="1" customWidth="1"/>
    <col min="10" max="10" width="29.875" style="1" customWidth="1"/>
    <col min="263" max="263" width="10.375" customWidth="1"/>
    <col min="264" max="264" width="19.75" customWidth="1"/>
    <col min="519" max="519" width="10.375" customWidth="1"/>
    <col min="520" max="520" width="19.75" customWidth="1"/>
    <col min="775" max="775" width="10.375" customWidth="1"/>
    <col min="776" max="776" width="19.75" customWidth="1"/>
    <col min="1031" max="1031" width="10.375" customWidth="1"/>
    <col min="1032" max="1032" width="19.75" customWidth="1"/>
    <col min="1287" max="1287" width="10.375" customWidth="1"/>
    <col min="1288" max="1288" width="19.75" customWidth="1"/>
    <col min="1543" max="1543" width="10.375" customWidth="1"/>
    <col min="1544" max="1544" width="19.75" customWidth="1"/>
    <col min="1799" max="1799" width="10.375" customWidth="1"/>
    <col min="1800" max="1800" width="19.75" customWidth="1"/>
    <col min="2055" max="2055" width="10.375" customWidth="1"/>
    <col min="2056" max="2056" width="19.75" customWidth="1"/>
    <col min="2311" max="2311" width="10.375" customWidth="1"/>
    <col min="2312" max="2312" width="19.75" customWidth="1"/>
    <col min="2567" max="2567" width="10.375" customWidth="1"/>
    <col min="2568" max="2568" width="19.75" customWidth="1"/>
    <col min="2823" max="2823" width="10.375" customWidth="1"/>
    <col min="2824" max="2824" width="19.75" customWidth="1"/>
    <col min="3079" max="3079" width="10.375" customWidth="1"/>
    <col min="3080" max="3080" width="19.75" customWidth="1"/>
    <col min="3335" max="3335" width="10.375" customWidth="1"/>
    <col min="3336" max="3336" width="19.75" customWidth="1"/>
    <col min="3591" max="3591" width="10.375" customWidth="1"/>
    <col min="3592" max="3592" width="19.75" customWidth="1"/>
    <col min="3847" max="3847" width="10.375" customWidth="1"/>
    <col min="3848" max="3848" width="19.75" customWidth="1"/>
    <col min="4103" max="4103" width="10.375" customWidth="1"/>
    <col min="4104" max="4104" width="19.75" customWidth="1"/>
    <col min="4359" max="4359" width="10.375" customWidth="1"/>
    <col min="4360" max="4360" width="19.75" customWidth="1"/>
    <col min="4615" max="4615" width="10.375" customWidth="1"/>
    <col min="4616" max="4616" width="19.75" customWidth="1"/>
    <col min="4871" max="4871" width="10.375" customWidth="1"/>
    <col min="4872" max="4872" width="19.75" customWidth="1"/>
    <col min="5127" max="5127" width="10.375" customWidth="1"/>
    <col min="5128" max="5128" width="19.75" customWidth="1"/>
    <col min="5383" max="5383" width="10.375" customWidth="1"/>
    <col min="5384" max="5384" width="19.75" customWidth="1"/>
    <col min="5639" max="5639" width="10.375" customWidth="1"/>
    <col min="5640" max="5640" width="19.75" customWidth="1"/>
    <col min="5895" max="5895" width="10.375" customWidth="1"/>
    <col min="5896" max="5896" width="19.75" customWidth="1"/>
    <col min="6151" max="6151" width="10.375" customWidth="1"/>
    <col min="6152" max="6152" width="19.75" customWidth="1"/>
    <col min="6407" max="6407" width="10.375" customWidth="1"/>
    <col min="6408" max="6408" width="19.75" customWidth="1"/>
    <col min="6663" max="6663" width="10.375" customWidth="1"/>
    <col min="6664" max="6664" width="19.75" customWidth="1"/>
    <col min="6919" max="6919" width="10.375" customWidth="1"/>
    <col min="6920" max="6920" width="19.75" customWidth="1"/>
    <col min="7175" max="7175" width="10.375" customWidth="1"/>
    <col min="7176" max="7176" width="19.75" customWidth="1"/>
    <col min="7431" max="7431" width="10.375" customWidth="1"/>
    <col min="7432" max="7432" width="19.75" customWidth="1"/>
    <col min="7687" max="7687" width="10.375" customWidth="1"/>
    <col min="7688" max="7688" width="19.75" customWidth="1"/>
    <col min="7943" max="7943" width="10.375" customWidth="1"/>
    <col min="7944" max="7944" width="19.75" customWidth="1"/>
    <col min="8199" max="8199" width="10.375" customWidth="1"/>
    <col min="8200" max="8200" width="19.75" customWidth="1"/>
    <col min="8455" max="8455" width="10.375" customWidth="1"/>
    <col min="8456" max="8456" width="19.75" customWidth="1"/>
    <col min="8711" max="8711" width="10.375" customWidth="1"/>
    <col min="8712" max="8712" width="19.75" customWidth="1"/>
    <col min="8967" max="8967" width="10.375" customWidth="1"/>
    <col min="8968" max="8968" width="19.75" customWidth="1"/>
    <col min="9223" max="9223" width="10.375" customWidth="1"/>
    <col min="9224" max="9224" width="19.75" customWidth="1"/>
    <col min="9479" max="9479" width="10.375" customWidth="1"/>
    <col min="9480" max="9480" width="19.75" customWidth="1"/>
    <col min="9735" max="9735" width="10.375" customWidth="1"/>
    <col min="9736" max="9736" width="19.75" customWidth="1"/>
    <col min="9991" max="9991" width="10.375" customWidth="1"/>
    <col min="9992" max="9992" width="19.75" customWidth="1"/>
    <col min="10247" max="10247" width="10.375" customWidth="1"/>
    <col min="10248" max="10248" width="19.75" customWidth="1"/>
    <col min="10503" max="10503" width="10.375" customWidth="1"/>
    <col min="10504" max="10504" width="19.75" customWidth="1"/>
    <col min="10759" max="10759" width="10.375" customWidth="1"/>
    <col min="10760" max="10760" width="19.75" customWidth="1"/>
    <col min="11015" max="11015" width="10.375" customWidth="1"/>
    <col min="11016" max="11016" width="19.75" customWidth="1"/>
    <col min="11271" max="11271" width="10.375" customWidth="1"/>
    <col min="11272" max="11272" width="19.75" customWidth="1"/>
    <col min="11527" max="11527" width="10.375" customWidth="1"/>
    <col min="11528" max="11528" width="19.75" customWidth="1"/>
    <col min="11783" max="11783" width="10.375" customWidth="1"/>
    <col min="11784" max="11784" width="19.75" customWidth="1"/>
    <col min="12039" max="12039" width="10.375" customWidth="1"/>
    <col min="12040" max="12040" width="19.75" customWidth="1"/>
    <col min="12295" max="12295" width="10.375" customWidth="1"/>
    <col min="12296" max="12296" width="19.75" customWidth="1"/>
    <col min="12551" max="12551" width="10.375" customWidth="1"/>
    <col min="12552" max="12552" width="19.75" customWidth="1"/>
    <col min="12807" max="12807" width="10.375" customWidth="1"/>
    <col min="12808" max="12808" width="19.75" customWidth="1"/>
    <col min="13063" max="13063" width="10.375" customWidth="1"/>
    <col min="13064" max="13064" width="19.75" customWidth="1"/>
    <col min="13319" max="13319" width="10.375" customWidth="1"/>
    <col min="13320" max="13320" width="19.75" customWidth="1"/>
    <col min="13575" max="13575" width="10.375" customWidth="1"/>
    <col min="13576" max="13576" width="19.75" customWidth="1"/>
    <col min="13831" max="13831" width="10.375" customWidth="1"/>
    <col min="13832" max="13832" width="19.75" customWidth="1"/>
    <col min="14087" max="14087" width="10.375" customWidth="1"/>
    <col min="14088" max="14088" width="19.75" customWidth="1"/>
    <col min="14343" max="14343" width="10.375" customWidth="1"/>
    <col min="14344" max="14344" width="19.75" customWidth="1"/>
    <col min="14599" max="14599" width="10.375" customWidth="1"/>
    <col min="14600" max="14600" width="19.75" customWidth="1"/>
    <col min="14855" max="14855" width="10.375" customWidth="1"/>
    <col min="14856" max="14856" width="19.75" customWidth="1"/>
    <col min="15111" max="15111" width="10.375" customWidth="1"/>
    <col min="15112" max="15112" width="19.75" customWidth="1"/>
    <col min="15367" max="15367" width="10.375" customWidth="1"/>
    <col min="15368" max="15368" width="19.75" customWidth="1"/>
    <col min="15623" max="15623" width="10.375" customWidth="1"/>
    <col min="15624" max="15624" width="19.75" customWidth="1"/>
    <col min="15879" max="15879" width="10.375" customWidth="1"/>
    <col min="15880" max="15880" width="19.75" customWidth="1"/>
    <col min="16135" max="16135" width="10.375" customWidth="1"/>
    <col min="16136" max="16136" width="19.75" customWidth="1"/>
  </cols>
  <sheetData>
    <row r="1" spans="1:10" ht="15" x14ac:dyDescent="0.25">
      <c r="A1" s="13" t="s">
        <v>55</v>
      </c>
    </row>
    <row r="2" spans="1:10" ht="18.75" x14ac:dyDescent="0.3">
      <c r="A2" s="99" t="s">
        <v>50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s="17" customFormat="1" ht="15" x14ac:dyDescent="0.2">
      <c r="A3" s="100" t="s">
        <v>0</v>
      </c>
      <c r="B3" s="101" t="s">
        <v>1</v>
      </c>
      <c r="C3" s="102" t="s">
        <v>2</v>
      </c>
      <c r="D3" s="102" t="s">
        <v>69</v>
      </c>
      <c r="E3" s="94" t="s">
        <v>62</v>
      </c>
      <c r="F3" s="94" t="s">
        <v>65</v>
      </c>
      <c r="G3" s="102" t="s">
        <v>51</v>
      </c>
      <c r="H3" s="102" t="s">
        <v>10</v>
      </c>
      <c r="I3" s="102"/>
      <c r="J3" s="103" t="s">
        <v>70</v>
      </c>
    </row>
    <row r="4" spans="1:10" s="17" customFormat="1" ht="30" x14ac:dyDescent="0.2">
      <c r="A4" s="100"/>
      <c r="B4" s="101"/>
      <c r="C4" s="102"/>
      <c r="D4" s="102"/>
      <c r="E4" s="95"/>
      <c r="F4" s="95"/>
      <c r="G4" s="102"/>
      <c r="H4" s="57" t="s">
        <v>52</v>
      </c>
      <c r="I4" s="57" t="s">
        <v>4</v>
      </c>
      <c r="J4" s="104"/>
    </row>
    <row r="5" spans="1:10" s="36" customFormat="1" ht="15" x14ac:dyDescent="0.2">
      <c r="A5" s="32" t="s">
        <v>11</v>
      </c>
      <c r="B5" s="33">
        <v>25</v>
      </c>
      <c r="C5" s="34">
        <v>19</v>
      </c>
      <c r="D5" s="34">
        <v>0</v>
      </c>
      <c r="E5" s="34"/>
      <c r="F5" s="34"/>
      <c r="G5" s="33">
        <v>25</v>
      </c>
      <c r="H5" s="34">
        <v>19</v>
      </c>
      <c r="I5" s="35">
        <f>H5/G5</f>
        <v>0.76</v>
      </c>
      <c r="J5" s="34">
        <v>19</v>
      </c>
    </row>
    <row r="6" spans="1:10" s="36" customFormat="1" ht="15" x14ac:dyDescent="0.2">
      <c r="A6" s="32" t="s">
        <v>12</v>
      </c>
      <c r="B6" s="33">
        <v>26</v>
      </c>
      <c r="C6" s="34">
        <v>10</v>
      </c>
      <c r="D6" s="34">
        <v>0</v>
      </c>
      <c r="E6" s="34"/>
      <c r="F6" s="34"/>
      <c r="G6" s="33">
        <v>26</v>
      </c>
      <c r="H6" s="34">
        <v>10</v>
      </c>
      <c r="I6" s="35">
        <f t="shared" ref="I6:I18" si="0">H6/G6</f>
        <v>0.38461538461538464</v>
      </c>
      <c r="J6" s="34">
        <v>10</v>
      </c>
    </row>
    <row r="7" spans="1:10" s="36" customFormat="1" ht="15" x14ac:dyDescent="0.2">
      <c r="A7" s="32" t="s">
        <v>13</v>
      </c>
      <c r="B7" s="33">
        <v>35</v>
      </c>
      <c r="C7" s="34">
        <v>21</v>
      </c>
      <c r="D7" s="34">
        <v>0</v>
      </c>
      <c r="E7" s="34"/>
      <c r="F7" s="34"/>
      <c r="G7" s="33">
        <v>35</v>
      </c>
      <c r="H7" s="34">
        <v>21</v>
      </c>
      <c r="I7" s="35">
        <f t="shared" si="0"/>
        <v>0.6</v>
      </c>
      <c r="J7" s="34">
        <v>21</v>
      </c>
    </row>
    <row r="8" spans="1:10" s="36" customFormat="1" ht="15" x14ac:dyDescent="0.2">
      <c r="A8" s="32" t="s">
        <v>14</v>
      </c>
      <c r="B8" s="33">
        <v>34</v>
      </c>
      <c r="C8" s="34">
        <v>26</v>
      </c>
      <c r="D8" s="34">
        <v>0</v>
      </c>
      <c r="E8" s="34"/>
      <c r="F8" s="34"/>
      <c r="G8" s="33">
        <v>34</v>
      </c>
      <c r="H8" s="34">
        <v>26</v>
      </c>
      <c r="I8" s="35">
        <f t="shared" si="0"/>
        <v>0.76470588235294112</v>
      </c>
      <c r="J8" s="34">
        <v>26</v>
      </c>
    </row>
    <row r="9" spans="1:10" s="36" customFormat="1" ht="15" x14ac:dyDescent="0.2">
      <c r="A9" s="32" t="s">
        <v>15</v>
      </c>
      <c r="B9" s="33">
        <v>35</v>
      </c>
      <c r="C9" s="34">
        <v>24</v>
      </c>
      <c r="D9" s="34">
        <v>0</v>
      </c>
      <c r="E9" s="34"/>
      <c r="F9" s="34"/>
      <c r="G9" s="33">
        <v>35</v>
      </c>
      <c r="H9" s="34">
        <v>24</v>
      </c>
      <c r="I9" s="35">
        <f t="shared" si="0"/>
        <v>0.68571428571428572</v>
      </c>
      <c r="J9" s="34">
        <v>24</v>
      </c>
    </row>
    <row r="10" spans="1:10" s="36" customFormat="1" ht="15" x14ac:dyDescent="0.2">
      <c r="A10" s="32" t="s">
        <v>16</v>
      </c>
      <c r="B10" s="33">
        <v>26</v>
      </c>
      <c r="C10" s="34">
        <v>17</v>
      </c>
      <c r="D10" s="34">
        <v>0</v>
      </c>
      <c r="E10" s="34"/>
      <c r="F10" s="34"/>
      <c r="G10" s="33">
        <v>26</v>
      </c>
      <c r="H10" s="34">
        <v>17</v>
      </c>
      <c r="I10" s="35">
        <f t="shared" si="0"/>
        <v>0.65384615384615385</v>
      </c>
      <c r="J10" s="34">
        <v>17</v>
      </c>
    </row>
    <row r="11" spans="1:10" s="36" customFormat="1" ht="15" x14ac:dyDescent="0.2">
      <c r="A11" s="32" t="s">
        <v>17</v>
      </c>
      <c r="B11" s="33">
        <v>35</v>
      </c>
      <c r="C11" s="34">
        <v>17</v>
      </c>
      <c r="D11" s="34" t="s">
        <v>49</v>
      </c>
      <c r="E11" s="34"/>
      <c r="F11" s="34"/>
      <c r="G11" s="33">
        <v>34</v>
      </c>
      <c r="H11" s="34">
        <v>16</v>
      </c>
      <c r="I11" s="35">
        <f t="shared" si="0"/>
        <v>0.47058823529411764</v>
      </c>
      <c r="J11" s="37" t="s">
        <v>63</v>
      </c>
    </row>
    <row r="12" spans="1:10" s="36" customFormat="1" ht="15" x14ac:dyDescent="0.2">
      <c r="A12" s="32" t="s">
        <v>18</v>
      </c>
      <c r="B12" s="33">
        <v>34</v>
      </c>
      <c r="C12" s="34">
        <v>6</v>
      </c>
      <c r="D12" s="34">
        <v>0</v>
      </c>
      <c r="E12" s="34"/>
      <c r="F12" s="34"/>
      <c r="G12" s="33">
        <v>34</v>
      </c>
      <c r="H12" s="34">
        <v>6</v>
      </c>
      <c r="I12" s="35">
        <f t="shared" si="0"/>
        <v>0.17647058823529413</v>
      </c>
      <c r="J12" s="34">
        <v>6</v>
      </c>
    </row>
    <row r="13" spans="1:10" s="36" customFormat="1" ht="15" x14ac:dyDescent="0.2">
      <c r="A13" s="32" t="s">
        <v>19</v>
      </c>
      <c r="B13" s="33">
        <v>35</v>
      </c>
      <c r="C13" s="34">
        <v>14</v>
      </c>
      <c r="D13" s="34">
        <v>0</v>
      </c>
      <c r="E13" s="34"/>
      <c r="F13" s="34"/>
      <c r="G13" s="33">
        <v>35</v>
      </c>
      <c r="H13" s="34">
        <v>14</v>
      </c>
      <c r="I13" s="35">
        <f t="shared" si="0"/>
        <v>0.4</v>
      </c>
      <c r="J13" s="34">
        <v>14</v>
      </c>
    </row>
    <row r="14" spans="1:10" s="36" customFormat="1" ht="15" x14ac:dyDescent="0.2">
      <c r="A14" s="32" t="s">
        <v>20</v>
      </c>
      <c r="B14" s="33">
        <v>35</v>
      </c>
      <c r="C14" s="34">
        <v>29</v>
      </c>
      <c r="D14" s="34">
        <v>0</v>
      </c>
      <c r="E14" s="34"/>
      <c r="F14" s="34"/>
      <c r="G14" s="33">
        <v>35</v>
      </c>
      <c r="H14" s="34">
        <v>29</v>
      </c>
      <c r="I14" s="35">
        <f t="shared" si="0"/>
        <v>0.82857142857142863</v>
      </c>
      <c r="J14" s="34">
        <v>29</v>
      </c>
    </row>
    <row r="15" spans="1:10" s="36" customFormat="1" ht="15" x14ac:dyDescent="0.2">
      <c r="A15" s="32" t="s">
        <v>21</v>
      </c>
      <c r="B15" s="33">
        <v>35</v>
      </c>
      <c r="C15" s="34">
        <v>22</v>
      </c>
      <c r="D15" s="34">
        <v>0</v>
      </c>
      <c r="E15" s="34"/>
      <c r="F15" s="34"/>
      <c r="G15" s="33">
        <v>35</v>
      </c>
      <c r="H15" s="34">
        <v>22</v>
      </c>
      <c r="I15" s="35">
        <f t="shared" si="0"/>
        <v>0.62857142857142856</v>
      </c>
      <c r="J15" s="34">
        <v>22</v>
      </c>
    </row>
    <row r="16" spans="1:10" s="36" customFormat="1" ht="15" x14ac:dyDescent="0.2">
      <c r="A16" s="32" t="s">
        <v>22</v>
      </c>
      <c r="B16" s="33">
        <v>36</v>
      </c>
      <c r="C16" s="34">
        <v>23</v>
      </c>
      <c r="D16" s="34" t="s">
        <v>49</v>
      </c>
      <c r="E16" s="34"/>
      <c r="F16" s="34"/>
      <c r="G16" s="33">
        <v>35</v>
      </c>
      <c r="H16" s="34">
        <v>22</v>
      </c>
      <c r="I16" s="35">
        <f t="shared" si="0"/>
        <v>0.62857142857142856</v>
      </c>
      <c r="J16" s="34" t="s">
        <v>53</v>
      </c>
    </row>
    <row r="17" spans="1:10" s="36" customFormat="1" ht="15" x14ac:dyDescent="0.2">
      <c r="A17" s="32" t="s">
        <v>23</v>
      </c>
      <c r="B17" s="33">
        <v>35</v>
      </c>
      <c r="C17" s="34">
        <v>14</v>
      </c>
      <c r="D17" s="34">
        <v>0</v>
      </c>
      <c r="E17" s="34"/>
      <c r="F17" s="34"/>
      <c r="G17" s="33">
        <v>35</v>
      </c>
      <c r="H17" s="34">
        <v>14</v>
      </c>
      <c r="I17" s="35">
        <f t="shared" si="0"/>
        <v>0.4</v>
      </c>
      <c r="J17" s="34">
        <v>14</v>
      </c>
    </row>
    <row r="18" spans="1:10" ht="15" x14ac:dyDescent="0.25">
      <c r="A18" s="29" t="s">
        <v>3</v>
      </c>
      <c r="B18" s="29">
        <f>SUM(B5:B17)</f>
        <v>426</v>
      </c>
      <c r="C18" s="29">
        <f>SUM(C5:C17)</f>
        <v>242</v>
      </c>
      <c r="D18" s="29">
        <v>2</v>
      </c>
      <c r="E18" s="29"/>
      <c r="F18" s="29"/>
      <c r="G18" s="29">
        <f>SUM(G5:G17)</f>
        <v>424</v>
      </c>
      <c r="H18" s="29">
        <f>SUM(H5:H17)</f>
        <v>240</v>
      </c>
      <c r="I18" s="31">
        <f t="shared" si="0"/>
        <v>0.56603773584905659</v>
      </c>
      <c r="J18" s="29" t="s">
        <v>64</v>
      </c>
    </row>
    <row r="19" spans="1:10" ht="15" x14ac:dyDescent="0.25">
      <c r="A19" s="2" t="s">
        <v>4</v>
      </c>
      <c r="B19" s="4">
        <f>C18/B18</f>
        <v>0.568075117370892</v>
      </c>
      <c r="C19" s="4"/>
      <c r="D19" s="4"/>
      <c r="E19" s="4"/>
      <c r="F19" s="4"/>
      <c r="G19" s="4"/>
      <c r="H19" s="4"/>
      <c r="I19" s="4"/>
      <c r="J19" s="30">
        <f>240/G18</f>
        <v>0.56603773584905659</v>
      </c>
    </row>
    <row r="20" spans="1:10" ht="15" x14ac:dyDescent="0.25">
      <c r="A20" s="19"/>
      <c r="B20" s="20"/>
      <c r="C20" s="20"/>
      <c r="D20" s="20"/>
      <c r="E20" s="20"/>
      <c r="F20" s="20"/>
      <c r="G20" s="20"/>
      <c r="H20" s="20"/>
      <c r="I20" s="20"/>
      <c r="J20" s="20"/>
    </row>
    <row r="21" spans="1:10" s="17" customFormat="1" ht="60" x14ac:dyDescent="0.2">
      <c r="A21" s="14" t="s">
        <v>5</v>
      </c>
      <c r="B21" s="56" t="s">
        <v>1</v>
      </c>
      <c r="C21" s="57" t="s">
        <v>2</v>
      </c>
      <c r="D21" s="57" t="s">
        <v>69</v>
      </c>
      <c r="E21" s="57" t="s">
        <v>62</v>
      </c>
      <c r="F21" s="57" t="s">
        <v>65</v>
      </c>
      <c r="G21" s="57" t="s">
        <v>51</v>
      </c>
      <c r="H21" s="57" t="s">
        <v>10</v>
      </c>
      <c r="I21" s="15" t="s">
        <v>4</v>
      </c>
      <c r="J21" s="16" t="s">
        <v>70</v>
      </c>
    </row>
    <row r="22" spans="1:10" ht="15" x14ac:dyDescent="0.2">
      <c r="A22" s="10" t="s">
        <v>24</v>
      </c>
      <c r="B22" s="11">
        <v>27</v>
      </c>
      <c r="C22" s="3">
        <v>26</v>
      </c>
      <c r="D22" s="3">
        <v>3</v>
      </c>
      <c r="E22" s="3">
        <v>16</v>
      </c>
      <c r="F22" s="3">
        <f>E22-D22</f>
        <v>13</v>
      </c>
      <c r="G22" s="3">
        <f>B22-E22</f>
        <v>11</v>
      </c>
      <c r="H22" s="3">
        <v>6</v>
      </c>
      <c r="I22" s="9">
        <f t="shared" ref="I22:I35" si="1">H22/G22</f>
        <v>0.54545454545454541</v>
      </c>
      <c r="J22" s="3">
        <f>H22+F22+D22</f>
        <v>22</v>
      </c>
    </row>
    <row r="23" spans="1:10" ht="15" x14ac:dyDescent="0.2">
      <c r="A23" s="10" t="s">
        <v>25</v>
      </c>
      <c r="B23" s="11">
        <v>25</v>
      </c>
      <c r="C23" s="3">
        <v>24</v>
      </c>
      <c r="D23" s="3">
        <v>1</v>
      </c>
      <c r="E23" s="3">
        <v>5</v>
      </c>
      <c r="F23" s="3">
        <f t="shared" ref="F23:F35" si="2">E23-D23</f>
        <v>4</v>
      </c>
      <c r="G23" s="3">
        <f t="shared" ref="G23:G34" si="3">B23-E23</f>
        <v>20</v>
      </c>
      <c r="H23" s="3">
        <v>10</v>
      </c>
      <c r="I23" s="9">
        <f t="shared" si="1"/>
        <v>0.5</v>
      </c>
      <c r="J23" s="3">
        <f t="shared" ref="J23:J34" si="4">H23+F23+D23</f>
        <v>15</v>
      </c>
    </row>
    <row r="24" spans="1:10" ht="15" x14ac:dyDescent="0.2">
      <c r="A24" s="10" t="s">
        <v>26</v>
      </c>
      <c r="B24" s="11">
        <v>36</v>
      </c>
      <c r="C24" s="3">
        <v>26</v>
      </c>
      <c r="D24" s="3">
        <v>5</v>
      </c>
      <c r="E24" s="3">
        <v>11</v>
      </c>
      <c r="F24" s="3">
        <f t="shared" si="2"/>
        <v>6</v>
      </c>
      <c r="G24" s="3">
        <f t="shared" si="3"/>
        <v>25</v>
      </c>
      <c r="H24" s="3">
        <v>13</v>
      </c>
      <c r="I24" s="9">
        <f t="shared" si="1"/>
        <v>0.52</v>
      </c>
      <c r="J24" s="3">
        <f t="shared" si="4"/>
        <v>24</v>
      </c>
    </row>
    <row r="25" spans="1:10" ht="15" x14ac:dyDescent="0.2">
      <c r="A25" s="10" t="s">
        <v>27</v>
      </c>
      <c r="B25" s="11">
        <v>35</v>
      </c>
      <c r="C25" s="3">
        <v>29</v>
      </c>
      <c r="D25" s="3">
        <v>3</v>
      </c>
      <c r="E25" s="3">
        <v>12</v>
      </c>
      <c r="F25" s="3">
        <f t="shared" si="2"/>
        <v>9</v>
      </c>
      <c r="G25" s="3">
        <f t="shared" si="3"/>
        <v>23</v>
      </c>
      <c r="H25" s="3">
        <v>12</v>
      </c>
      <c r="I25" s="9">
        <f t="shared" si="1"/>
        <v>0.52173913043478259</v>
      </c>
      <c r="J25" s="3">
        <f t="shared" si="4"/>
        <v>24</v>
      </c>
    </row>
    <row r="26" spans="1:10" ht="15" x14ac:dyDescent="0.2">
      <c r="A26" s="10" t="s">
        <v>28</v>
      </c>
      <c r="B26" s="11">
        <v>35</v>
      </c>
      <c r="C26" s="3">
        <v>32</v>
      </c>
      <c r="D26" s="3" t="s">
        <v>48</v>
      </c>
      <c r="E26" s="3">
        <v>8</v>
      </c>
      <c r="F26" s="3">
        <f>E26-5</f>
        <v>3</v>
      </c>
      <c r="G26" s="3">
        <f t="shared" si="3"/>
        <v>27</v>
      </c>
      <c r="H26" s="3">
        <v>14</v>
      </c>
      <c r="I26" s="9">
        <f t="shared" si="1"/>
        <v>0.51851851851851849</v>
      </c>
      <c r="J26" s="3">
        <f>H26+F26+5</f>
        <v>22</v>
      </c>
    </row>
    <row r="27" spans="1:10" ht="15" x14ac:dyDescent="0.2">
      <c r="A27" s="38" t="s">
        <v>29</v>
      </c>
      <c r="B27" s="39">
        <v>22</v>
      </c>
      <c r="C27" s="40">
        <v>11</v>
      </c>
      <c r="D27" s="40">
        <v>4</v>
      </c>
      <c r="E27" s="40">
        <v>8</v>
      </c>
      <c r="F27" s="40">
        <f t="shared" si="2"/>
        <v>4</v>
      </c>
      <c r="G27" s="40">
        <f t="shared" si="3"/>
        <v>14</v>
      </c>
      <c r="H27" s="40">
        <v>3</v>
      </c>
      <c r="I27" s="41">
        <f t="shared" si="1"/>
        <v>0.21428571428571427</v>
      </c>
      <c r="J27" s="40">
        <f t="shared" si="4"/>
        <v>11</v>
      </c>
    </row>
    <row r="28" spans="1:10" s="36" customFormat="1" ht="15" x14ac:dyDescent="0.2">
      <c r="A28" s="38" t="s">
        <v>30</v>
      </c>
      <c r="B28" s="39">
        <v>36</v>
      </c>
      <c r="C28" s="40">
        <v>20</v>
      </c>
      <c r="D28" s="40">
        <v>4</v>
      </c>
      <c r="E28" s="40">
        <v>9</v>
      </c>
      <c r="F28" s="40">
        <f t="shared" si="2"/>
        <v>5</v>
      </c>
      <c r="G28" s="40">
        <f t="shared" si="3"/>
        <v>27</v>
      </c>
      <c r="H28" s="40">
        <v>11</v>
      </c>
      <c r="I28" s="41">
        <f t="shared" si="1"/>
        <v>0.40740740740740738</v>
      </c>
      <c r="J28" s="40">
        <f t="shared" si="4"/>
        <v>20</v>
      </c>
    </row>
    <row r="29" spans="1:10" s="36" customFormat="1" ht="15" x14ac:dyDescent="0.2">
      <c r="A29" s="38" t="s">
        <v>31</v>
      </c>
      <c r="B29" s="39">
        <v>31</v>
      </c>
      <c r="C29" s="40">
        <v>13</v>
      </c>
      <c r="D29" s="40">
        <v>5</v>
      </c>
      <c r="E29" s="40">
        <v>9</v>
      </c>
      <c r="F29" s="40">
        <f t="shared" si="2"/>
        <v>4</v>
      </c>
      <c r="G29" s="40">
        <f t="shared" si="3"/>
        <v>22</v>
      </c>
      <c r="H29" s="40">
        <v>4</v>
      </c>
      <c r="I29" s="41">
        <f t="shared" si="1"/>
        <v>0.18181818181818182</v>
      </c>
      <c r="J29" s="40">
        <f t="shared" si="4"/>
        <v>13</v>
      </c>
    </row>
    <row r="30" spans="1:10" s="36" customFormat="1" ht="15" x14ac:dyDescent="0.2">
      <c r="A30" s="38" t="s">
        <v>32</v>
      </c>
      <c r="B30" s="39">
        <v>33</v>
      </c>
      <c r="C30" s="40">
        <v>18</v>
      </c>
      <c r="D30" s="42" t="s">
        <v>47</v>
      </c>
      <c r="E30" s="42">
        <v>7</v>
      </c>
      <c r="F30" s="40">
        <f>E30-5</f>
        <v>2</v>
      </c>
      <c r="G30" s="40">
        <f t="shared" si="3"/>
        <v>26</v>
      </c>
      <c r="H30" s="40">
        <v>9</v>
      </c>
      <c r="I30" s="41">
        <f t="shared" si="1"/>
        <v>0.34615384615384615</v>
      </c>
      <c r="J30" s="40">
        <f>H30+F30+5</f>
        <v>16</v>
      </c>
    </row>
    <row r="31" spans="1:10" ht="15" x14ac:dyDescent="0.2">
      <c r="A31" s="12" t="s">
        <v>33</v>
      </c>
      <c r="B31" s="11">
        <v>35</v>
      </c>
      <c r="C31" s="3">
        <v>34</v>
      </c>
      <c r="D31" s="3">
        <v>2</v>
      </c>
      <c r="E31" s="3">
        <v>11</v>
      </c>
      <c r="F31" s="3">
        <f t="shared" si="2"/>
        <v>9</v>
      </c>
      <c r="G31" s="3">
        <f t="shared" si="3"/>
        <v>24</v>
      </c>
      <c r="H31" s="3">
        <v>13</v>
      </c>
      <c r="I31" s="9">
        <f t="shared" si="1"/>
        <v>0.54166666666666663</v>
      </c>
      <c r="J31" s="3">
        <f t="shared" si="4"/>
        <v>24</v>
      </c>
    </row>
    <row r="32" spans="1:10" ht="15" x14ac:dyDescent="0.2">
      <c r="A32" s="12" t="s">
        <v>34</v>
      </c>
      <c r="B32" s="11">
        <v>35</v>
      </c>
      <c r="C32" s="3">
        <v>24</v>
      </c>
      <c r="D32" s="3">
        <v>0</v>
      </c>
      <c r="E32" s="3">
        <v>0</v>
      </c>
      <c r="F32" s="3">
        <f t="shared" si="2"/>
        <v>0</v>
      </c>
      <c r="G32" s="3">
        <f t="shared" si="3"/>
        <v>35</v>
      </c>
      <c r="H32" s="3">
        <v>18</v>
      </c>
      <c r="I32" s="9">
        <f t="shared" si="1"/>
        <v>0.51428571428571423</v>
      </c>
      <c r="J32" s="3">
        <f t="shared" si="4"/>
        <v>18</v>
      </c>
    </row>
    <row r="33" spans="1:10" ht="15" x14ac:dyDescent="0.2">
      <c r="A33" s="10" t="s">
        <v>35</v>
      </c>
      <c r="B33" s="11">
        <v>35</v>
      </c>
      <c r="C33" s="3">
        <v>23</v>
      </c>
      <c r="D33" s="3">
        <v>1</v>
      </c>
      <c r="E33" s="3">
        <v>5</v>
      </c>
      <c r="F33" s="3">
        <f t="shared" si="2"/>
        <v>4</v>
      </c>
      <c r="G33" s="3">
        <f t="shared" si="3"/>
        <v>30</v>
      </c>
      <c r="H33" s="3">
        <v>15</v>
      </c>
      <c r="I33" s="9">
        <f t="shared" si="1"/>
        <v>0.5</v>
      </c>
      <c r="J33" s="3">
        <f t="shared" si="4"/>
        <v>20</v>
      </c>
    </row>
    <row r="34" spans="1:10" ht="15" x14ac:dyDescent="0.2">
      <c r="A34" s="10" t="s">
        <v>36</v>
      </c>
      <c r="B34" s="11">
        <v>35</v>
      </c>
      <c r="C34" s="3">
        <v>20</v>
      </c>
      <c r="D34" s="3">
        <v>0</v>
      </c>
      <c r="E34" s="3">
        <v>2</v>
      </c>
      <c r="F34" s="3">
        <f t="shared" si="2"/>
        <v>2</v>
      </c>
      <c r="G34" s="3">
        <f t="shared" si="3"/>
        <v>33</v>
      </c>
      <c r="H34" s="3">
        <v>17</v>
      </c>
      <c r="I34" s="9">
        <f t="shared" si="1"/>
        <v>0.51515151515151514</v>
      </c>
      <c r="J34" s="3">
        <f t="shared" si="4"/>
        <v>19</v>
      </c>
    </row>
    <row r="35" spans="1:10" ht="15" x14ac:dyDescent="0.25">
      <c r="A35" s="2" t="s">
        <v>3</v>
      </c>
      <c r="B35" s="2">
        <f>SUM(B22:B34)</f>
        <v>420</v>
      </c>
      <c r="C35" s="2">
        <f>SUM(C22:C34)</f>
        <v>300</v>
      </c>
      <c r="D35" s="7">
        <v>38</v>
      </c>
      <c r="E35" s="7">
        <f>SUM(E22:E34)</f>
        <v>103</v>
      </c>
      <c r="F35" s="7">
        <f t="shared" si="2"/>
        <v>65</v>
      </c>
      <c r="G35" s="7">
        <f>SUM(G22:G34)</f>
        <v>317</v>
      </c>
      <c r="H35" s="2">
        <f>SUM(H22:H34)</f>
        <v>145</v>
      </c>
      <c r="I35" s="31">
        <f t="shared" si="1"/>
        <v>0.45741324921135645</v>
      </c>
      <c r="J35" s="2">
        <f>SUM(J22:J34)</f>
        <v>248</v>
      </c>
    </row>
    <row r="36" spans="1:10" ht="15" x14ac:dyDescent="0.25">
      <c r="A36" s="2" t="s">
        <v>4</v>
      </c>
      <c r="B36" s="3"/>
      <c r="C36" s="4">
        <f>C35/B35</f>
        <v>0.7142857142857143</v>
      </c>
      <c r="D36" s="7"/>
      <c r="E36" s="7"/>
      <c r="F36" s="7"/>
      <c r="G36" s="7"/>
      <c r="H36" s="7"/>
      <c r="I36" s="7"/>
      <c r="J36" s="44">
        <f>J35/B35</f>
        <v>0.59047619047619049</v>
      </c>
    </row>
    <row r="37" spans="1:10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s="17" customFormat="1" ht="60" x14ac:dyDescent="0.2">
      <c r="A38" s="14" t="s">
        <v>6</v>
      </c>
      <c r="B38" s="56" t="s">
        <v>1</v>
      </c>
      <c r="C38" s="57" t="s">
        <v>2</v>
      </c>
      <c r="D38" s="57" t="s">
        <v>69</v>
      </c>
      <c r="E38" s="57" t="s">
        <v>62</v>
      </c>
      <c r="F38" s="57" t="s">
        <v>65</v>
      </c>
      <c r="G38" s="57" t="s">
        <v>51</v>
      </c>
      <c r="H38" s="57" t="s">
        <v>10</v>
      </c>
      <c r="I38" s="57" t="s">
        <v>4</v>
      </c>
      <c r="J38" s="16" t="s">
        <v>70</v>
      </c>
    </row>
    <row r="39" spans="1:10" ht="15" x14ac:dyDescent="0.2">
      <c r="A39" s="10" t="s">
        <v>37</v>
      </c>
      <c r="B39" s="11">
        <v>32</v>
      </c>
      <c r="C39" s="3">
        <v>32</v>
      </c>
      <c r="D39" s="3">
        <v>5</v>
      </c>
      <c r="E39" s="3">
        <v>26</v>
      </c>
      <c r="F39" s="8">
        <f t="shared" ref="F39:F49" si="5">E39-D39</f>
        <v>21</v>
      </c>
      <c r="G39" s="3">
        <f t="shared" ref="G39:G49" si="6">B39-E39</f>
        <v>6</v>
      </c>
      <c r="H39" s="3">
        <v>3</v>
      </c>
      <c r="I39" s="9">
        <f t="shared" ref="I39:I48" si="7">H39/G39</f>
        <v>0.5</v>
      </c>
      <c r="J39" s="3">
        <f>H39+F39+D39</f>
        <v>29</v>
      </c>
    </row>
    <row r="40" spans="1:10" ht="15" x14ac:dyDescent="0.2">
      <c r="A40" s="38" t="s">
        <v>38</v>
      </c>
      <c r="B40" s="39">
        <v>35</v>
      </c>
      <c r="C40" s="40">
        <v>17</v>
      </c>
      <c r="D40" s="40">
        <v>4</v>
      </c>
      <c r="E40" s="40">
        <v>8</v>
      </c>
      <c r="F40" s="40">
        <f t="shared" si="5"/>
        <v>4</v>
      </c>
      <c r="G40" s="40">
        <f t="shared" si="6"/>
        <v>27</v>
      </c>
      <c r="H40" s="40">
        <v>9</v>
      </c>
      <c r="I40" s="41">
        <f t="shared" si="7"/>
        <v>0.33333333333333331</v>
      </c>
      <c r="J40" s="40">
        <f t="shared" ref="J40:J49" si="8">H40+F40+D40</f>
        <v>17</v>
      </c>
    </row>
    <row r="41" spans="1:10" ht="15" x14ac:dyDescent="0.2">
      <c r="A41" s="10" t="s">
        <v>39</v>
      </c>
      <c r="B41" s="11">
        <v>35</v>
      </c>
      <c r="C41" s="3">
        <v>35</v>
      </c>
      <c r="D41" s="3">
        <v>6</v>
      </c>
      <c r="E41" s="3">
        <v>17</v>
      </c>
      <c r="F41" s="8">
        <f t="shared" si="5"/>
        <v>11</v>
      </c>
      <c r="G41" s="3">
        <f t="shared" si="6"/>
        <v>18</v>
      </c>
      <c r="H41" s="3">
        <v>9</v>
      </c>
      <c r="I41" s="9">
        <f t="shared" si="7"/>
        <v>0.5</v>
      </c>
      <c r="J41" s="3">
        <f t="shared" si="8"/>
        <v>26</v>
      </c>
    </row>
    <row r="42" spans="1:10" ht="15" x14ac:dyDescent="0.2">
      <c r="A42" s="10" t="s">
        <v>40</v>
      </c>
      <c r="B42" s="11">
        <v>36</v>
      </c>
      <c r="C42" s="3">
        <v>29</v>
      </c>
      <c r="D42" s="3">
        <v>6</v>
      </c>
      <c r="E42" s="3">
        <v>11</v>
      </c>
      <c r="F42" s="8">
        <f t="shared" si="5"/>
        <v>5</v>
      </c>
      <c r="G42" s="3">
        <f t="shared" si="6"/>
        <v>25</v>
      </c>
      <c r="H42" s="3">
        <v>13</v>
      </c>
      <c r="I42" s="9">
        <f t="shared" si="7"/>
        <v>0.52</v>
      </c>
      <c r="J42" s="3">
        <f t="shared" si="8"/>
        <v>24</v>
      </c>
    </row>
    <row r="43" spans="1:10" ht="15" x14ac:dyDescent="0.2">
      <c r="A43" s="38" t="s">
        <v>41</v>
      </c>
      <c r="B43" s="39">
        <v>27</v>
      </c>
      <c r="C43" s="40">
        <v>19</v>
      </c>
      <c r="D43" s="40">
        <v>5</v>
      </c>
      <c r="E43" s="40">
        <v>14</v>
      </c>
      <c r="F43" s="40">
        <f t="shared" si="5"/>
        <v>9</v>
      </c>
      <c r="G43" s="40">
        <f t="shared" si="6"/>
        <v>13</v>
      </c>
      <c r="H43" s="40">
        <v>5</v>
      </c>
      <c r="I43" s="41">
        <f t="shared" si="7"/>
        <v>0.38461538461538464</v>
      </c>
      <c r="J43" s="40">
        <f t="shared" si="8"/>
        <v>19</v>
      </c>
    </row>
    <row r="44" spans="1:10" ht="15" x14ac:dyDescent="0.2">
      <c r="A44" s="10" t="s">
        <v>42</v>
      </c>
      <c r="B44" s="11">
        <v>34</v>
      </c>
      <c r="C44" s="3">
        <v>25</v>
      </c>
      <c r="D44" s="3">
        <v>4</v>
      </c>
      <c r="E44" s="3">
        <v>8</v>
      </c>
      <c r="F44" s="8">
        <f t="shared" si="5"/>
        <v>4</v>
      </c>
      <c r="G44" s="3">
        <f t="shared" si="6"/>
        <v>26</v>
      </c>
      <c r="H44" s="3">
        <v>13</v>
      </c>
      <c r="I44" s="9">
        <f t="shared" si="7"/>
        <v>0.5</v>
      </c>
      <c r="J44" s="3">
        <f t="shared" si="8"/>
        <v>21</v>
      </c>
    </row>
    <row r="45" spans="1:10" ht="15" x14ac:dyDescent="0.2">
      <c r="A45" s="38" t="s">
        <v>43</v>
      </c>
      <c r="B45" s="39">
        <v>31</v>
      </c>
      <c r="C45" s="40">
        <v>18</v>
      </c>
      <c r="D45" s="40">
        <v>7</v>
      </c>
      <c r="E45" s="40">
        <v>11</v>
      </c>
      <c r="F45" s="40">
        <f t="shared" si="5"/>
        <v>4</v>
      </c>
      <c r="G45" s="40">
        <f t="shared" si="6"/>
        <v>20</v>
      </c>
      <c r="H45" s="40">
        <v>7</v>
      </c>
      <c r="I45" s="41">
        <f t="shared" si="7"/>
        <v>0.35</v>
      </c>
      <c r="J45" s="40">
        <f t="shared" si="8"/>
        <v>18</v>
      </c>
    </row>
    <row r="46" spans="1:10" ht="15" x14ac:dyDescent="0.2">
      <c r="A46" s="10" t="s">
        <v>44</v>
      </c>
      <c r="B46" s="11">
        <v>34</v>
      </c>
      <c r="C46" s="3">
        <v>30</v>
      </c>
      <c r="D46" s="3">
        <v>5</v>
      </c>
      <c r="E46" s="3">
        <v>15</v>
      </c>
      <c r="F46" s="8">
        <f t="shared" si="5"/>
        <v>10</v>
      </c>
      <c r="G46" s="3">
        <f t="shared" si="6"/>
        <v>19</v>
      </c>
      <c r="H46" s="3">
        <v>9</v>
      </c>
      <c r="I46" s="9">
        <f t="shared" si="7"/>
        <v>0.47368421052631576</v>
      </c>
      <c r="J46" s="3">
        <f t="shared" si="8"/>
        <v>24</v>
      </c>
    </row>
    <row r="47" spans="1:10" ht="15" x14ac:dyDescent="0.2">
      <c r="A47" s="10" t="s">
        <v>45</v>
      </c>
      <c r="B47" s="11">
        <v>35</v>
      </c>
      <c r="C47" s="3">
        <v>34</v>
      </c>
      <c r="D47" s="3">
        <v>5</v>
      </c>
      <c r="E47" s="3">
        <v>17</v>
      </c>
      <c r="F47" s="8">
        <f t="shared" si="5"/>
        <v>12</v>
      </c>
      <c r="G47" s="3">
        <f t="shared" si="6"/>
        <v>18</v>
      </c>
      <c r="H47" s="3">
        <v>9</v>
      </c>
      <c r="I47" s="9">
        <f t="shared" si="7"/>
        <v>0.5</v>
      </c>
      <c r="J47" s="3">
        <f t="shared" si="8"/>
        <v>26</v>
      </c>
    </row>
    <row r="48" spans="1:10" ht="15" x14ac:dyDescent="0.2">
      <c r="A48" s="10" t="s">
        <v>46</v>
      </c>
      <c r="B48" s="11">
        <v>35</v>
      </c>
      <c r="C48" s="3">
        <v>32</v>
      </c>
      <c r="D48" s="3">
        <v>7</v>
      </c>
      <c r="E48" s="3">
        <v>16</v>
      </c>
      <c r="F48" s="8">
        <f t="shared" si="5"/>
        <v>9</v>
      </c>
      <c r="G48" s="3">
        <f t="shared" si="6"/>
        <v>19</v>
      </c>
      <c r="H48" s="3">
        <v>10</v>
      </c>
      <c r="I48" s="9">
        <f t="shared" si="7"/>
        <v>0.52631578947368418</v>
      </c>
      <c r="J48" s="3">
        <f t="shared" si="8"/>
        <v>26</v>
      </c>
    </row>
    <row r="49" spans="1:10" ht="15" x14ac:dyDescent="0.25">
      <c r="A49" s="2" t="s">
        <v>3</v>
      </c>
      <c r="B49" s="2">
        <f>SUM(B39:B48)</f>
        <v>334</v>
      </c>
      <c r="C49" s="2">
        <f>SUM(C39:C48)</f>
        <v>271</v>
      </c>
      <c r="D49" s="7">
        <f>SUM(D39:D48)</f>
        <v>54</v>
      </c>
      <c r="E49" s="7">
        <f>SUM(E39:E48)</f>
        <v>143</v>
      </c>
      <c r="F49" s="7">
        <f t="shared" si="5"/>
        <v>89</v>
      </c>
      <c r="G49" s="7">
        <f t="shared" si="6"/>
        <v>191</v>
      </c>
      <c r="H49" s="7">
        <f>SUM(H39:H48)</f>
        <v>87</v>
      </c>
      <c r="I49" s="31">
        <f>H49/G49</f>
        <v>0.45549738219895286</v>
      </c>
      <c r="J49" s="3">
        <f t="shared" si="8"/>
        <v>230</v>
      </c>
    </row>
    <row r="50" spans="1:10" ht="15" x14ac:dyDescent="0.25">
      <c r="A50" s="2" t="s">
        <v>4</v>
      </c>
      <c r="B50" s="4">
        <f>C49/B49</f>
        <v>0.81137724550898205</v>
      </c>
      <c r="C50" s="2"/>
      <c r="D50" s="7"/>
      <c r="E50" s="7"/>
      <c r="F50" s="7"/>
      <c r="G50" s="7"/>
      <c r="H50" s="3"/>
      <c r="I50" s="7"/>
      <c r="J50" s="30">
        <f>J49/B49</f>
        <v>0.68862275449101795</v>
      </c>
    </row>
    <row r="51" spans="1:10" ht="15" x14ac:dyDescent="0.25">
      <c r="A51" s="5" t="s">
        <v>7</v>
      </c>
      <c r="B51" s="3"/>
      <c r="C51" s="3"/>
      <c r="D51" s="7">
        <v>94</v>
      </c>
      <c r="E51" s="7"/>
      <c r="F51" s="7"/>
      <c r="G51" s="7"/>
      <c r="H51" s="7"/>
      <c r="I51" s="3"/>
      <c r="J51" s="105">
        <f>D52+D51</f>
        <v>720</v>
      </c>
    </row>
    <row r="52" spans="1:10" ht="15" x14ac:dyDescent="0.25">
      <c r="A52" s="5" t="s">
        <v>8</v>
      </c>
      <c r="B52" s="3"/>
      <c r="C52" s="3"/>
      <c r="D52" s="7">
        <v>626</v>
      </c>
      <c r="E52" s="7"/>
      <c r="F52" s="7"/>
      <c r="G52" s="7"/>
      <c r="H52" s="7">
        <f>H49+H35+H18+F35+F49</f>
        <v>626</v>
      </c>
      <c r="I52" s="52">
        <f>H52/1086</f>
        <v>0.57642725598526701</v>
      </c>
      <c r="J52" s="97"/>
    </row>
    <row r="53" spans="1:10" ht="15.75" x14ac:dyDescent="0.25">
      <c r="A53" s="5" t="s">
        <v>9</v>
      </c>
      <c r="B53" s="3"/>
      <c r="C53" s="3"/>
      <c r="D53" s="6"/>
      <c r="E53" s="6"/>
      <c r="F53" s="6"/>
      <c r="G53" s="6"/>
      <c r="H53" s="6"/>
      <c r="I53" s="6"/>
      <c r="J53" s="22" t="s">
        <v>54</v>
      </c>
    </row>
    <row r="55" spans="1:10" ht="15" x14ac:dyDescent="0.25">
      <c r="A55" s="21" t="s">
        <v>59</v>
      </c>
      <c r="H55" s="98" t="s">
        <v>66</v>
      </c>
      <c r="I55" s="98"/>
      <c r="J55" s="98"/>
    </row>
    <row r="56" spans="1:10" ht="15" x14ac:dyDescent="0.25">
      <c r="A56" s="21" t="s">
        <v>60</v>
      </c>
      <c r="I56" s="53"/>
      <c r="J56" s="54" t="s">
        <v>56</v>
      </c>
    </row>
    <row r="57" spans="1:10" ht="15" x14ac:dyDescent="0.25">
      <c r="A57" s="23" t="s">
        <v>61</v>
      </c>
      <c r="B57" s="24"/>
      <c r="C57" s="24"/>
      <c r="D57" s="24"/>
      <c r="H57" s="54"/>
      <c r="I57" s="54"/>
      <c r="J57" s="54"/>
    </row>
    <row r="58" spans="1:10" ht="15" x14ac:dyDescent="0.25">
      <c r="A58" s="23" t="s">
        <v>57</v>
      </c>
      <c r="B58" s="24"/>
      <c r="C58" s="24"/>
      <c r="D58" s="24"/>
      <c r="H58" s="54"/>
      <c r="I58" s="54"/>
      <c r="J58" s="54"/>
    </row>
    <row r="59" spans="1:10" ht="15" x14ac:dyDescent="0.25">
      <c r="A59" s="21" t="s">
        <v>58</v>
      </c>
      <c r="H59" s="55"/>
      <c r="I59" s="55"/>
      <c r="J59" s="55"/>
    </row>
    <row r="60" spans="1:10" ht="15" x14ac:dyDescent="0.25">
      <c r="A60" s="21" t="s">
        <v>71</v>
      </c>
      <c r="H60" s="55"/>
      <c r="I60" s="47">
        <f>626/1086</f>
        <v>0.57642725598526701</v>
      </c>
      <c r="J60" s="55"/>
    </row>
    <row r="61" spans="1:10" ht="15" x14ac:dyDescent="0.25">
      <c r="A61" s="21" t="s">
        <v>73</v>
      </c>
      <c r="H61" s="55"/>
      <c r="I61" s="47"/>
      <c r="J61" s="55" t="s">
        <v>78</v>
      </c>
    </row>
    <row r="62" spans="1:10" ht="15" x14ac:dyDescent="0.25">
      <c r="A62" s="21" t="s">
        <v>74</v>
      </c>
      <c r="E62" s="50">
        <f>240/424</f>
        <v>0.56603773584905659</v>
      </c>
      <c r="F62" s="24" t="s">
        <v>72</v>
      </c>
      <c r="H62" s="55"/>
      <c r="I62" s="47"/>
      <c r="J62" s="55"/>
    </row>
    <row r="63" spans="1:10" ht="15" x14ac:dyDescent="0.25">
      <c r="A63" s="21" t="s">
        <v>75</v>
      </c>
      <c r="E63" s="48"/>
      <c r="F63" s="24">
        <f>626-240</f>
        <v>386</v>
      </c>
      <c r="H63" s="55"/>
      <c r="I63" s="47"/>
      <c r="J63" s="55"/>
    </row>
    <row r="64" spans="1:10" ht="15" x14ac:dyDescent="0.25">
      <c r="A64" s="51" t="s">
        <v>80</v>
      </c>
      <c r="E64" s="48"/>
      <c r="F64" s="24">
        <f>65+89</f>
        <v>154</v>
      </c>
      <c r="H64" s="55"/>
      <c r="I64" s="47"/>
      <c r="J64" s="55"/>
    </row>
    <row r="65" spans="1:10" ht="15" x14ac:dyDescent="0.25">
      <c r="A65" s="21" t="s">
        <v>79</v>
      </c>
      <c r="E65" s="48"/>
      <c r="F65" s="24">
        <f>386-154</f>
        <v>232</v>
      </c>
      <c r="H65" s="55"/>
      <c r="I65" s="47"/>
      <c r="J65" s="55"/>
    </row>
    <row r="66" spans="1:10" ht="15" x14ac:dyDescent="0.25">
      <c r="A66" s="21" t="s">
        <v>76</v>
      </c>
      <c r="E66" s="48"/>
      <c r="H66" s="55">
        <f>1086-424-65-89</f>
        <v>508</v>
      </c>
      <c r="I66" s="47"/>
      <c r="J66" s="55"/>
    </row>
    <row r="67" spans="1:10" ht="15" x14ac:dyDescent="0.25">
      <c r="A67" s="51" t="s">
        <v>77</v>
      </c>
      <c r="E67" s="48"/>
      <c r="H67" s="55"/>
      <c r="I67" s="47"/>
      <c r="J67" s="47">
        <f>232/508</f>
        <v>0.45669291338582679</v>
      </c>
    </row>
    <row r="68" spans="1:10" ht="15" x14ac:dyDescent="0.25">
      <c r="H68" s="93"/>
      <c r="I68" s="93"/>
      <c r="J68" s="93"/>
    </row>
    <row r="69" spans="1:10" x14ac:dyDescent="0.2">
      <c r="A69" s="43" t="s">
        <v>67</v>
      </c>
    </row>
    <row r="70" spans="1:10" x14ac:dyDescent="0.2">
      <c r="A70" s="43" t="s">
        <v>68</v>
      </c>
    </row>
  </sheetData>
  <mergeCells count="13">
    <mergeCell ref="J51:J52"/>
    <mergeCell ref="H55:J55"/>
    <mergeCell ref="H68:J68"/>
    <mergeCell ref="A2:J2"/>
    <mergeCell ref="A3:A4"/>
    <mergeCell ref="B3:B4"/>
    <mergeCell ref="C3:C4"/>
    <mergeCell ref="D3:D4"/>
    <mergeCell ref="E3:E4"/>
    <mergeCell ref="F3:F4"/>
    <mergeCell ref="G3:G4"/>
    <mergeCell ref="H3:I3"/>
    <mergeCell ref="J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lan 2</vt:lpstr>
      <vt:lpstr>Sheet3</vt:lpstr>
      <vt:lpstr>bs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2020-01-15T01:47:55Z</cp:lastPrinted>
  <dcterms:created xsi:type="dcterms:W3CDTF">2017-12-27T09:23:47Z</dcterms:created>
  <dcterms:modified xsi:type="dcterms:W3CDTF">2020-01-15T01:48:17Z</dcterms:modified>
</cp:coreProperties>
</file>